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2.xml" ContentType="application/vnd.openxmlformats-officedocument.spreadsheetml.comments+xml"/>
  <Override PartName="/xl/charts/chart1.xml" ContentType="application/vnd.openxmlformats-officedocument.drawingml.chart+xml"/>
  <Override PartName="/xl/charts/chart2.xml" ContentType="application/vnd.openxmlformats-officedocument.drawingml.chart+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codeName="ThisWorkbook" hidePivotFieldList="1"/>
  <mc:AlternateContent xmlns:mc="http://schemas.openxmlformats.org/markup-compatibility/2006">
    <mc:Choice Requires="x15">
      <x15ac:absPath xmlns:x15ac="http://schemas.microsoft.com/office/spreadsheetml/2010/11/ac" url="D:\Documentos\Visual Studio 2019\CONSAR\supervisar\QA\05 CONSAR\01 Seguimiento\"/>
    </mc:Choice>
  </mc:AlternateContent>
  <bookViews>
    <workbookView xWindow="0" yWindow="0" windowWidth="28800" windowHeight="12180" tabRatio="714"/>
  </bookViews>
  <sheets>
    <sheet name="Control de  Errores" sheetId="1" r:id="rId1"/>
    <sheet name="Evidencias" sheetId="6793" r:id="rId2"/>
    <sheet name="Reporte Errores" sheetId="2" r:id="rId3"/>
    <sheet name="Cometarios" sheetId="6790" r:id="rId4"/>
    <sheet name="Tipo Error" sheetId="4" r:id="rId5"/>
  </sheets>
  <definedNames>
    <definedName name="_xlnm._FilterDatabase" localSheetId="0" hidden="1">'Control de  Errores'!$A$11:$S$54</definedName>
    <definedName name="_xlnm._FilterDatabase" localSheetId="4" hidden="1">'Tipo Error'!$E$2:$E$4</definedName>
    <definedName name="Cancelados1">#REF!</definedName>
    <definedName name="CasosUso">#REF!</definedName>
    <definedName name="EPrueba1">#REF!</definedName>
    <definedName name="EPrueba2">#REF!</definedName>
    <definedName name="EPrueba3">#REF!</definedName>
    <definedName name="EPrueba4">#REF!</definedName>
    <definedName name="StatusTC">#REF!</definedName>
    <definedName name="TipoError">'Tipo Error'!$B$2:$B$9</definedName>
    <definedName name="TipoRevision">'Tipo Error'!$E$2:$E$3</definedName>
  </definedNames>
  <calcPr calcId="162913"/>
  <customWorkbookViews>
    <customWorkbookView name="OscarRM - Personal View" guid="{C81E2D69-F482-40A2-B1AF-BF285CAF8CD4}" mergeInterval="0" personalView="1" maximized="1" windowWidth="675" windowHeight="598" activeSheetId="3"/>
  </customWorkbookView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Q13" i="1" l="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12" i="1"/>
  <c r="G9" i="1" l="1"/>
  <c r="G8" i="1"/>
  <c r="B9" i="2" l="1"/>
  <c r="G7" i="1"/>
  <c r="H8" i="1"/>
  <c r="H9" i="1"/>
  <c r="B67" i="2"/>
  <c r="B68" i="2" s="1"/>
  <c r="B65" i="2"/>
  <c r="B66" i="2" s="1"/>
  <c r="B52" i="2"/>
  <c r="B53" i="2"/>
  <c r="B54" i="2"/>
  <c r="B55" i="2"/>
  <c r="B56" i="2"/>
  <c r="B57" i="2"/>
  <c r="B58" i="2"/>
  <c r="B59" i="2"/>
  <c r="H7" i="1" l="1"/>
  <c r="C58" i="2"/>
  <c r="C54" i="2"/>
  <c r="C56" i="2"/>
  <c r="C53" i="2"/>
  <c r="C57" i="2"/>
  <c r="C67" i="2"/>
  <c r="C52" i="2"/>
  <c r="D52" i="2" s="1"/>
  <c r="B7" i="2"/>
  <c r="E9" i="2" s="1"/>
  <c r="C66" i="2"/>
  <c r="C65" i="2"/>
  <c r="C55" i="2"/>
  <c r="B60" i="2"/>
  <c r="E7" i="2" s="1"/>
  <c r="C59" i="2"/>
  <c r="B26" i="2"/>
  <c r="C26" i="2" s="1"/>
  <c r="B61" i="2"/>
  <c r="B69" i="2"/>
  <c r="B63" i="2" s="1"/>
  <c r="B8" i="2" s="1"/>
  <c r="C68" i="2"/>
  <c r="B64" i="2"/>
  <c r="E8" i="2" s="1"/>
  <c r="B62" i="2"/>
  <c r="D53" i="2" l="1"/>
  <c r="D54" i="2" s="1"/>
  <c r="D55" i="2" s="1"/>
  <c r="D56" i="2" s="1"/>
  <c r="D57" i="2" s="1"/>
  <c r="D58" i="2" s="1"/>
  <c r="D59" i="2" s="1"/>
</calcChain>
</file>

<file path=xl/comments1.xml><?xml version="1.0" encoding="utf-8"?>
<comments xmlns="http://schemas.openxmlformats.org/spreadsheetml/2006/main">
  <authors>
    <author>Area Tecnica</author>
    <author>ocarrillo</author>
    <author>Sergio Orozco Arreguín</author>
    <author>Sergio Orozco</author>
    <author>Ana Laura Ochoa Moreno</author>
  </authors>
  <commentList>
    <comment ref="G7" authorId="0" shapeId="0">
      <text>
        <r>
          <rPr>
            <b/>
            <sz val="8"/>
            <color indexed="81"/>
            <rFont val="Tahoma"/>
            <family val="2"/>
          </rPr>
          <t>Area Tecnica:</t>
        </r>
        <r>
          <rPr>
            <sz val="8"/>
            <color indexed="81"/>
            <rFont val="Tahoma"/>
            <family val="2"/>
          </rPr>
          <t xml:space="preserve">
Éste es el total de errores registrados  hasta la fecha </t>
        </r>
      </text>
    </comment>
    <comment ref="A11" authorId="1" shapeId="0">
      <text>
        <r>
          <rPr>
            <b/>
            <sz val="8"/>
            <color indexed="81"/>
            <rFont val="Tahoma"/>
            <family val="2"/>
          </rPr>
          <t>Número de error (identificador único)</t>
        </r>
      </text>
    </comment>
    <comment ref="B11" authorId="1" shapeId="0">
      <text>
        <r>
          <rPr>
            <b/>
            <sz val="8"/>
            <color indexed="81"/>
            <rFont val="Tahoma"/>
            <family val="2"/>
          </rPr>
          <t>Fecha en que se encontró el error</t>
        </r>
      </text>
    </comment>
    <comment ref="C11" authorId="1" shapeId="0">
      <text>
        <r>
          <rPr>
            <b/>
            <sz val="8"/>
            <color indexed="81"/>
            <rFont val="Tahoma"/>
            <family val="2"/>
          </rPr>
          <t>0-puede esperar (p.ej: de estética, ortografía, etc.)
1-Error sencillo (no afecta el funcionamiento del sistema, pero habrá que corregirlo tarde o temprano)
2-Error normal (se le puede dar la vuelta, pero hay que corregirlo cuanto antes)
3-Error grave (corregir inmediatamente)</t>
        </r>
      </text>
    </comment>
    <comment ref="D11" authorId="1" shapeId="0">
      <text>
        <r>
          <rPr>
            <b/>
            <sz val="8"/>
            <color indexed="81"/>
            <rFont val="Tahoma"/>
            <family val="2"/>
          </rPr>
          <t>El tipo de error del que se trata (ver la hoja en este libro donde se explica cada tipo de error)
Puede ser:
- Validación
- Funcionalidad
- Runtime
- Ortografía
- Otro
- Usabilidad
- Presentación
- Negocio</t>
        </r>
      </text>
    </comment>
    <comment ref="E11" authorId="2" shapeId="0">
      <text>
        <r>
          <rPr>
            <b/>
            <sz val="8"/>
            <color indexed="9"/>
            <rFont val="Tahoma"/>
            <family val="2"/>
          </rPr>
          <t>Nombre del Módulo, de la forma, clase.</t>
        </r>
      </text>
    </comment>
    <comment ref="F11" authorId="1" shapeId="0">
      <text>
        <r>
          <rPr>
            <b/>
            <sz val="8"/>
            <color indexed="81"/>
            <rFont val="Tahoma"/>
            <family val="2"/>
          </rPr>
          <t>Sub modulo,Reporte, método, etc. donde ocurre el error.</t>
        </r>
        <r>
          <rPr>
            <sz val="8"/>
            <color indexed="81"/>
            <rFont val="Tahoma"/>
            <family val="2"/>
          </rPr>
          <t xml:space="preserve">
</t>
        </r>
      </text>
    </comment>
    <comment ref="G11" authorId="2" shapeId="0">
      <text>
        <r>
          <rPr>
            <b/>
            <sz val="8"/>
            <color indexed="9"/>
            <rFont val="Tahoma"/>
            <family val="2"/>
          </rPr>
          <t>Cómo se da cuenta de que ocurre el error.  Aparece un mensaje, truena el sistema, no se entiende lo que quiere decir.  Explicación del error.</t>
        </r>
      </text>
    </comment>
    <comment ref="H11" authorId="2" shapeId="0">
      <text>
        <r>
          <rPr>
            <b/>
            <sz val="8"/>
            <color indexed="9"/>
            <rFont val="Tahoma"/>
            <family val="2"/>
          </rPr>
          <t>Pasos que hay que seguir en el sistema para que ocurra el error.  Datos que hay que meter o botones o teclas que hay que oprimir y la secuencia.</t>
        </r>
      </text>
    </comment>
    <comment ref="I11" authorId="3" shapeId="0">
      <text>
        <r>
          <rPr>
            <b/>
            <sz val="8"/>
            <color indexed="81"/>
            <rFont val="Tahoma"/>
            <family val="2"/>
          </rPr>
          <t>Cuidar que el nombre original de cada caso de uso sea respetado</t>
        </r>
      </text>
    </comment>
    <comment ref="K11" authorId="4" shapeId="0">
      <text>
        <r>
          <rPr>
            <b/>
            <sz val="8"/>
            <color indexed="9"/>
            <rFont val="Tahoma"/>
            <family val="2"/>
          </rPr>
          <t xml:space="preserve">
La persona que corrija el error 
deberá especificarlo en esta parte la fecha de corrección</t>
        </r>
      </text>
    </comment>
    <comment ref="L11" authorId="2" shapeId="0">
      <text>
        <r>
          <rPr>
            <b/>
            <sz val="8"/>
            <color indexed="9"/>
            <rFont val="Tahoma"/>
            <family val="2"/>
          </rPr>
          <t xml:space="preserve">-El tester deberá revisar que el error realmente haya sido corregido, en esta parte deberá de registrarlo con una marca de OK
</t>
        </r>
      </text>
    </comment>
    <comment ref="M11" authorId="2" shapeId="0">
      <text>
        <r>
          <rPr>
            <b/>
            <sz val="8"/>
            <color indexed="9"/>
            <rFont val="Tahoma"/>
            <family val="2"/>
          </rPr>
          <t>Nombre de la persona que encontró el error</t>
        </r>
      </text>
    </comment>
    <comment ref="N11" authorId="2" shapeId="0">
      <text>
        <r>
          <rPr>
            <b/>
            <sz val="8"/>
            <color indexed="9"/>
            <rFont val="Tahoma"/>
            <family val="2"/>
          </rPr>
          <t>Nombre del programador o persona que hizo el código que tiene el error.</t>
        </r>
      </text>
    </comment>
    <comment ref="O11" authorId="2" shapeId="0">
      <text>
        <r>
          <rPr>
            <b/>
            <sz val="8"/>
            <color indexed="9"/>
            <rFont val="Tahoma"/>
            <family val="2"/>
          </rPr>
          <t xml:space="preserve">
Persona que corrigió el error</t>
        </r>
      </text>
    </comment>
    <comment ref="P11" authorId="1" shapeId="0">
      <text>
        <r>
          <rPr>
            <b/>
            <sz val="8"/>
            <color indexed="81"/>
            <rFont val="Tahoma"/>
            <family val="2"/>
          </rPr>
          <t>Registrar quién recomendó o autorizó cancelar el error.</t>
        </r>
      </text>
    </comment>
  </commentList>
</comments>
</file>

<file path=xl/comments2.xml><?xml version="1.0" encoding="utf-8"?>
<comments xmlns="http://schemas.openxmlformats.org/spreadsheetml/2006/main">
  <authors>
    <author>OscarRM</author>
  </authors>
  <commentList>
    <comment ref="A60" authorId="0" shapeId="0">
      <text>
        <r>
          <rPr>
            <b/>
            <sz val="8"/>
            <color indexed="81"/>
            <rFont val="Tahoma"/>
            <family val="2"/>
          </rPr>
          <t>OscarRM:</t>
        </r>
        <r>
          <rPr>
            <sz val="8"/>
            <color indexed="81"/>
            <rFont val="Tahoma"/>
            <family val="2"/>
          </rPr>
          <t xml:space="preserve">
1- (defectos Corregidos-Defectos Revisados)/Total Defectos
</t>
        </r>
      </text>
    </comment>
    <comment ref="A61" authorId="0" shapeId="0">
      <text>
        <r>
          <rPr>
            <b/>
            <sz val="8"/>
            <color indexed="81"/>
            <rFont val="Tahoma"/>
            <family val="2"/>
          </rPr>
          <t>OscarRM:</t>
        </r>
        <r>
          <rPr>
            <sz val="8"/>
            <color indexed="81"/>
            <rFont val="Tahoma"/>
            <family val="2"/>
          </rPr>
          <t xml:space="preserve">
Defectos Revisados/Defectos Corregidos</t>
        </r>
      </text>
    </comment>
  </commentList>
</comments>
</file>

<file path=xl/sharedStrings.xml><?xml version="1.0" encoding="utf-8"?>
<sst xmlns="http://schemas.openxmlformats.org/spreadsheetml/2006/main" count="345" uniqueCount="180">
  <si>
    <t>Caso de Uso</t>
  </si>
  <si>
    <t>Ok</t>
  </si>
  <si>
    <t>Cancelado</t>
  </si>
  <si>
    <t>Total de errores</t>
  </si>
  <si>
    <t>Total de errores ya corregidos</t>
  </si>
  <si>
    <t>Total de Errores ya Revisados</t>
  </si>
  <si>
    <t>Fecha</t>
  </si>
  <si>
    <t>Prioridad (0-3)</t>
  </si>
  <si>
    <t>Tipo Error</t>
  </si>
  <si>
    <t>Descripción del Error</t>
  </si>
  <si>
    <t>Pasos para Obtenerlo</t>
  </si>
  <si>
    <t>Módulo o Forma</t>
  </si>
  <si>
    <t>Corregido</t>
  </si>
  <si>
    <t>Revisado</t>
  </si>
  <si>
    <t>Encontró</t>
  </si>
  <si>
    <t>Generó</t>
  </si>
  <si>
    <t>Solucionó</t>
  </si>
  <si>
    <t>Cancelado por</t>
  </si>
  <si>
    <t>Duración</t>
  </si>
  <si>
    <t>Comentarios</t>
  </si>
  <si>
    <t xml:space="preserve">Validación </t>
  </si>
  <si>
    <t>Funcionalidad</t>
  </si>
  <si>
    <t xml:space="preserve">Runtime </t>
  </si>
  <si>
    <t>Ortografìa</t>
  </si>
  <si>
    <t>Otro</t>
  </si>
  <si>
    <t>Usabilidad</t>
  </si>
  <si>
    <t>Presentación</t>
  </si>
  <si>
    <t>Negocio</t>
  </si>
  <si>
    <t>Control de Errores</t>
  </si>
  <si>
    <t>%</t>
  </si>
  <si>
    <t>Total de Errores Validos</t>
  </si>
  <si>
    <t>Eficiencia en Corregir</t>
  </si>
  <si>
    <t xml:space="preserve">Vida Media de los Errores </t>
  </si>
  <si>
    <t>Días</t>
  </si>
  <si>
    <t>Error Mas Antiguo</t>
  </si>
  <si>
    <t xml:space="preserve">Total de Casos de Uso </t>
  </si>
  <si>
    <t>Errores / Caso de Uso</t>
  </si>
  <si>
    <t xml:space="preserve">Total </t>
  </si>
  <si>
    <t>Tipo de Defecto</t>
  </si>
  <si>
    <t>Defectos</t>
  </si>
  <si>
    <t>Acum</t>
  </si>
  <si>
    <t>Eficiencia</t>
  </si>
  <si>
    <t xml:space="preserve">Eficacia </t>
  </si>
  <si>
    <t xml:space="preserve"> Promedio Total de Defectos</t>
  </si>
  <si>
    <t>Vida Promedio Defectos Activos</t>
  </si>
  <si>
    <t xml:space="preserve">Defecto Mas Antiguo </t>
  </si>
  <si>
    <t>Total  de Defectos</t>
  </si>
  <si>
    <t>Errores Validos</t>
  </si>
  <si>
    <t xml:space="preserve">Revisados </t>
  </si>
  <si>
    <t>Corregidos sin Revisar</t>
  </si>
  <si>
    <t>Sin Atención</t>
  </si>
  <si>
    <t>IDTipoError</t>
  </si>
  <si>
    <t>TipoError</t>
  </si>
  <si>
    <t>IDRevisado</t>
  </si>
  <si>
    <t>Tipo Revisión</t>
  </si>
  <si>
    <t>Pantalla</t>
  </si>
  <si>
    <t xml:space="preserve">Que el sistema le falte o haga mal alguna funcionalidad como cambiar de paginas, traer registros de la BD  </t>
  </si>
  <si>
    <t xml:space="preserve">El sistema 'Truena' </t>
  </si>
  <si>
    <t xml:space="preserve">Los botones  layout, pantallas etc. No estan bien </t>
  </si>
  <si>
    <t xml:space="preserve">El sistema no cumple con alguna de las  reglas de negocio establecidas en el diseño </t>
  </si>
  <si>
    <t xml:space="preserve">Se ve feo o tiene etiquetas colores etc,  mal </t>
  </si>
  <si>
    <t>Validaciones de campos, botones, fechas,  textos  etc.</t>
  </si>
  <si>
    <t>Número</t>
  </si>
  <si>
    <t xml:space="preserve">Comentarios Especiales que quiera realizar el tester </t>
  </si>
  <si>
    <t>No.</t>
  </si>
  <si>
    <t xml:space="preserve">0-Puede Esperar </t>
  </si>
  <si>
    <t>(p.ej: de estética, ortografía, etc.)</t>
  </si>
  <si>
    <t>1-Error sencillo</t>
  </si>
  <si>
    <t>2-Error normal</t>
  </si>
  <si>
    <t>3-Error grave</t>
  </si>
  <si>
    <t>(se le puede dar la vuelta, pero hay que corregirlo cuanto antes)</t>
  </si>
  <si>
    <t>(no afecta el funcionamiento del sistema, pero habrá que corregirlo tarde o temprano)</t>
  </si>
  <si>
    <t>(corregir inmediatamente)</t>
  </si>
  <si>
    <t>SubMódulo/Función</t>
  </si>
  <si>
    <t>Pendiente</t>
  </si>
  <si>
    <t>Registro de Defectos</t>
  </si>
  <si>
    <t>Ver. de Formato:     &lt;2.0&gt;</t>
  </si>
  <si>
    <t>De Conformidad:</t>
  </si>
  <si>
    <t>Líder CONSAR</t>
  </si>
  <si>
    <t>Líder  Provedor</t>
  </si>
  <si>
    <t>Nombre, Fecha y Firma</t>
  </si>
  <si>
    <t>______________________________</t>
  </si>
  <si>
    <t>062_SUPERVISAR_ODT-09</t>
  </si>
  <si>
    <t>038_RD_ODT-09_Registro de Defectos</t>
  </si>
  <si>
    <t>Fecha:  02/MAR/22</t>
  </si>
  <si>
    <t>Bandeja de Oficios</t>
  </si>
  <si>
    <t>Bandeja de PC</t>
  </si>
  <si>
    <t>Bandeja SICOD</t>
  </si>
  <si>
    <t>Bandeja Visitas</t>
  </si>
  <si>
    <t>Registro oficio</t>
  </si>
  <si>
    <t>Registro Visita</t>
  </si>
  <si>
    <t>Detalle oficio</t>
  </si>
  <si>
    <t>Detalle PC</t>
  </si>
  <si>
    <t>Detalle visita</t>
  </si>
  <si>
    <t>Expediente Oficio</t>
  </si>
  <si>
    <t>Expediente PC</t>
  </si>
  <si>
    <t>Expediente visita</t>
  </si>
  <si>
    <t>Bitácora Oficio</t>
  </si>
  <si>
    <t>Bitácora PC</t>
  </si>
  <si>
    <t>Bitácora visita</t>
  </si>
  <si>
    <t>Expediente SISAN</t>
  </si>
  <si>
    <t>CU001</t>
  </si>
  <si>
    <t>CU002</t>
  </si>
  <si>
    <t>CU003</t>
  </si>
  <si>
    <t>CU004</t>
  </si>
  <si>
    <t>CU005</t>
  </si>
  <si>
    <t>CU006</t>
  </si>
  <si>
    <t>CU007</t>
  </si>
  <si>
    <t>CU008</t>
  </si>
  <si>
    <t>CU009</t>
  </si>
  <si>
    <t>CU010</t>
  </si>
  <si>
    <t>CU011</t>
  </si>
  <si>
    <t>CU012</t>
  </si>
  <si>
    <t>CU013</t>
  </si>
  <si>
    <t>CU014</t>
  </si>
  <si>
    <t>CU015</t>
  </si>
  <si>
    <t>CU016</t>
  </si>
  <si>
    <t>CU017</t>
  </si>
  <si>
    <t>CU018</t>
  </si>
  <si>
    <t>CU019</t>
  </si>
  <si>
    <t>CU020</t>
  </si>
  <si>
    <t>CU021</t>
  </si>
  <si>
    <t>CU022</t>
  </si>
  <si>
    <t>CU023</t>
  </si>
  <si>
    <t>Agregar Columna Folio SISAN y Fecha Envio Sanciones</t>
  </si>
  <si>
    <t>Ingresar a  bandeja de oficios y ver datos en columnas de Folio SISAN y Fecha de envío a Sanciones, para folios de Visitas y estatus Enviado a SISAN</t>
  </si>
  <si>
    <t xml:space="preserve">Se debe bajar el botón de regresar ya que se encuentra en la parte superiro </t>
  </si>
  <si>
    <t>Catálogo Procesos</t>
  </si>
  <si>
    <t>Para el botón de modificar debe habilitarse solo el campo Descripción</t>
  </si>
  <si>
    <t>Cambiar los botones del mensaje de confirmación por Si y No. Ya que ahorita los muestra como Aceptar y Cancelar</t>
  </si>
  <si>
    <t>Catálogo de Subproceso</t>
  </si>
  <si>
    <t>ingresa a Mantenimiento &gt; Procesos Vigilancia &gt; Subproceso</t>
  </si>
  <si>
    <t>ingresa a Mantenimiento &gt; Procesos de Vigilancia &gt; Proceso</t>
  </si>
  <si>
    <t xml:space="preserve">Revisar los encabezados </t>
  </si>
  <si>
    <t>Revisar que al momento de eliminar, elimine todos los inspectores y supervisores asignados</t>
  </si>
  <si>
    <t>Catálogo Supervisores</t>
  </si>
  <si>
    <t>ingresa a Mantenimiento &gt; Procesos Vigilancia &gt; Supervisores</t>
  </si>
  <si>
    <t>No realiza los filtros correctamente</t>
  </si>
  <si>
    <t xml:space="preserve">Eliminar el botón Modificar y su función </t>
  </si>
  <si>
    <t>Al momento de eliminar no cambia los estatus</t>
  </si>
  <si>
    <t>Catálogo Inspectores</t>
  </si>
  <si>
    <t>ingresa a Mantenimiento &gt; Procesos Vigilancia &gt; Inspectores</t>
  </si>
  <si>
    <t>Tipo entidad visitas</t>
  </si>
  <si>
    <t>Cuando selecciona Tipo entidad: Entidad receptora muestra la opción de subvisitas y no debe mostrarse</t>
  </si>
  <si>
    <t xml:space="preserve">Ingresar con usuario de área de Operaciones, Financiera, CGIV o PLD </t>
  </si>
  <si>
    <t xml:space="preserve">Ingresar con un rol diferente al de el área de Vicepresidencia de Operaciones, CGIV, PLD y VF </t>
  </si>
  <si>
    <t>Al momento de darle en Guardar genera el número de folio en BD pero no se visualiza en el grid</t>
  </si>
  <si>
    <t>Bitácora</t>
  </si>
  <si>
    <t>No registra el nombre de los usuarios que van realizando acciones en cada uno de los pasos</t>
  </si>
  <si>
    <t>Ingresar a una visita &gt; Pestaña de bitácora</t>
  </si>
  <si>
    <t>No muestra las comunas en visitas</t>
  </si>
  <si>
    <t>No muestra información en la columna Fecha Envio a Sanciones</t>
  </si>
  <si>
    <t>No se identifican datos en concreto para replicar defecto, se realizan pruebas con todos los filtros y no se detecta anomalía
Usuario: ammartinez</t>
  </si>
  <si>
    <t>No indica funcionalidad de Agregar, Modificar o Eliminar</t>
  </si>
  <si>
    <t>No indica funcionalidad de Agregar o Eliminar
Usuario: ammartinez</t>
  </si>
  <si>
    <t>Ingresar con un rol diferente al de el área de Vicepresidencia de Operaciones, 
CGIV (Coordinación General de Información y Vinculación ), 
PLD (Vicepresidencia Jurídica) y 
VF (Vicepresidencia Financiera)</t>
  </si>
  <si>
    <t>No muestra las subvisitas el al momento de seleccionar en tipo entidad AFORE</t>
  </si>
  <si>
    <r>
      <t xml:space="preserve">Ingresar a  </t>
    </r>
    <r>
      <rPr>
        <b/>
        <sz val="10"/>
        <rFont val="Arial"/>
        <family val="2"/>
      </rPr>
      <t>bandeja de oficios</t>
    </r>
    <r>
      <rPr>
        <sz val="10"/>
        <rFont val="Arial"/>
        <family val="2"/>
      </rPr>
      <t xml:space="preserve"> y ver datos en columnas de Folio SISAN y Fecha de envío a Sanciones, para folios de PC en paso 4 con estatus Enviado a SISAN
----------------------------------------
Usuario: ammartinez</t>
    </r>
  </si>
  <si>
    <r>
      <t xml:space="preserve">Son hallazgos que anteriormente habian salido y que continúan saliendo
</t>
    </r>
    <r>
      <rPr>
        <b/>
        <sz val="9"/>
        <rFont val="Tahoma"/>
        <family val="2"/>
      </rPr>
      <t>Faltan datos del usuario con los que se presento el Defecto (Perfil y Área)
-----------------------------------
Bandeja Visitas es donde esta el defecto, se valida que se muestren las 2 columnas</t>
    </r>
  </si>
  <si>
    <t>Verificar con SYE Software por insumos
La regla a la que hace referencia es FA01"2. El sistema no habilita los campos para el registro y solo habilita la sección donde muestra y/o solicita información de visita de acuerdo al paso y estatus en que se encuentra."
Cuando es VF no sale el control para SubEntidades</t>
  </si>
  <si>
    <t>No se especifica el Caso de Uso asociado. Por la descripción se intuye que es el CU025 del Requerimiento 16
Acuerdo con Adriana para omitir la columna "Comentario" hasta que se llegue al requerimiento 17</t>
  </si>
  <si>
    <t>Botón Agenda</t>
  </si>
  <si>
    <t>El Botón Agenda no debe existir</t>
  </si>
  <si>
    <t>Agregar Irregularidad</t>
  </si>
  <si>
    <t>No aparecen los botones "Registrar", "Buscar" y "Adjuntar"</t>
  </si>
  <si>
    <t>Tiene Dependencia del CU024 que aún no esta terminado.</t>
  </si>
  <si>
    <t>Usuario: jbenitez
Ingresar a Inicio &gt; Bandeja de Visita
Localizar un registro en el paso 17
Dar doble clic y visualizar detalle, luego identificar el botón Agenda</t>
  </si>
  <si>
    <t>Usuario: jbenitez
Ingresar a Inicio &gt; Bandeja de Visita
Localizar un registro en el paso 17
Dar doble clic y visualizar detalle.
Dar clic en Agregar Irregularidad.</t>
  </si>
  <si>
    <t>Editar Irregularidad</t>
  </si>
  <si>
    <t>El botón debe llamarse "Aceptar" al editar una irregularidad</t>
  </si>
  <si>
    <t>Pestaña SISAN</t>
  </si>
  <si>
    <t>No se muestran visibles los campos Fecha en la que se notificó y Documento</t>
  </si>
  <si>
    <t>CU024</t>
  </si>
  <si>
    <t>CU025</t>
  </si>
  <si>
    <t>CL</t>
  </si>
  <si>
    <t>JHV</t>
  </si>
  <si>
    <t xml:space="preserve">Validar con CONSAR la utilidad de los campos 
Donde para columna documentos: 
• Dictamen
• Solicitud de Información
• Oficio de Emplazamiento 
• Oficio/ Memo de No Procedencia
• Escrito de Prórroga
• Oficio de Prórroga
• Respuesta de Emplazamiento
• Oficio de Sanción
• Oficio SAT
• Oficio de Requerimiento de Pago
• Pago de Multas
• Impugnación por Revocación
• Impugnación por juicio de Nulidad
</t>
  </si>
  <si>
    <t>2-Error Normal</t>
  </si>
  <si>
    <t>Usuario: jbenitez
Ingresar a Inicio &gt; Bandeja de Visita
Localizar un registro en el paso 17
Dar doble clic y visualizar detalle.
Dar clic en Agregar Irregularidad.
Agregar Irregularidad para visualizar botón Editar</t>
  </si>
  <si>
    <t>Usuario: jbenitez
Ingresar a Inicio &gt; Bandeja de Visita
Localizar un registro en el paso 17
Dar doble clic y visualizar detalle.
Dar clic en Agregar Irregularidad.
Acceder a Pestaña "Expediente SISAN"
Localizar sección Documentos y validar GRID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</si>
</sst>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43" formatCode="_-* #,##0.00_-;\-* #,##0.00_-;_-* &quot;-&quot;??_-;_-@_-"/>
    <numFmt numFmtId="164" formatCode="d\-mmm\-yy"/>
    <numFmt numFmtId="165" formatCode="0.0%"/>
  </numFmts>
  <fonts count="39">
    <font>
      <sz val="10"/>
      <name val="Arial"/>
    </font>
    <font>
      <sz val="10"/>
      <name val="Arial"/>
      <family val="2"/>
    </font>
    <font>
      <b/>
      <sz val="8"/>
      <color indexed="81"/>
      <name val="Tahoma"/>
      <family val="2"/>
    </font>
    <font>
      <sz val="8"/>
      <color indexed="81"/>
      <name val="Tahoma"/>
      <family val="2"/>
    </font>
    <font>
      <sz val="8"/>
      <name val="Tahoma"/>
      <family val="2"/>
    </font>
    <font>
      <sz val="10"/>
      <name val="Arial"/>
      <family val="2"/>
    </font>
    <font>
      <sz val="8"/>
      <color indexed="9"/>
      <name val="Tahoma"/>
      <family val="2"/>
    </font>
    <font>
      <sz val="9"/>
      <name val="Tahoma"/>
      <family val="2"/>
    </font>
    <font>
      <b/>
      <sz val="8"/>
      <color indexed="9"/>
      <name val="Tahoma"/>
      <family val="2"/>
    </font>
    <font>
      <sz val="10"/>
      <name val="Arial"/>
      <family val="2"/>
    </font>
    <font>
      <b/>
      <sz val="9"/>
      <color indexed="9"/>
      <name val="Tahoma"/>
      <family val="2"/>
    </font>
    <font>
      <b/>
      <sz val="10"/>
      <name val="Arial"/>
      <family val="2"/>
    </font>
    <font>
      <sz val="14"/>
      <name val="Arial"/>
      <family val="2"/>
    </font>
    <font>
      <sz val="14"/>
      <color indexed="53"/>
      <name val="Arial"/>
      <family val="2"/>
    </font>
    <font>
      <u/>
      <sz val="10"/>
      <color indexed="12"/>
      <name val="Arial"/>
      <family val="2"/>
    </font>
    <font>
      <b/>
      <sz val="12"/>
      <name val="Arial"/>
      <family val="2"/>
    </font>
    <font>
      <sz val="12"/>
      <name val="Arial"/>
      <family val="2"/>
    </font>
    <font>
      <sz val="10"/>
      <name val="Arial"/>
      <family val="2"/>
    </font>
    <font>
      <b/>
      <sz val="18"/>
      <name val="Tahoma"/>
      <family val="2"/>
    </font>
    <font>
      <b/>
      <u/>
      <sz val="10"/>
      <name val="Arial"/>
      <family val="2"/>
    </font>
    <font>
      <b/>
      <sz val="8"/>
      <name val="Arial"/>
      <family val="2"/>
    </font>
    <font>
      <sz val="6"/>
      <name val="Tahoma"/>
      <family val="2"/>
    </font>
    <font>
      <b/>
      <sz val="26"/>
      <name val="EngraversGothic BT"/>
      <family val="2"/>
    </font>
    <font>
      <sz val="10"/>
      <name val="Arial"/>
      <family val="2"/>
    </font>
    <font>
      <sz val="8"/>
      <color indexed="18"/>
      <name val="Tahoma"/>
      <family val="2"/>
    </font>
    <font>
      <b/>
      <sz val="10"/>
      <color indexed="18"/>
      <name val="Tahoma"/>
      <family val="2"/>
    </font>
    <font>
      <b/>
      <sz val="8"/>
      <color indexed="18"/>
      <name val="Tahoma"/>
      <family val="2"/>
    </font>
    <font>
      <sz val="11"/>
      <color theme="1"/>
      <name val="Arial"/>
      <family val="2"/>
    </font>
    <font>
      <b/>
      <sz val="10"/>
      <color theme="0"/>
      <name val="Arial"/>
      <family val="2"/>
    </font>
    <font>
      <sz val="10"/>
      <name val="Tahoma"/>
      <family val="2"/>
    </font>
    <font>
      <b/>
      <sz val="18"/>
      <color theme="1"/>
      <name val="Tahoma"/>
      <family val="2"/>
    </font>
    <font>
      <sz val="8"/>
      <name val="Arial"/>
      <family val="2"/>
    </font>
    <font>
      <b/>
      <sz val="9"/>
      <name val="Arial"/>
      <family val="2"/>
    </font>
    <font>
      <i/>
      <sz val="9"/>
      <name val="Arial"/>
      <family val="2"/>
    </font>
    <font>
      <sz val="9"/>
      <name val="Arial"/>
      <family val="2"/>
    </font>
    <font>
      <b/>
      <sz val="11"/>
      <name val="Arial"/>
      <family val="2"/>
    </font>
    <font>
      <sz val="11"/>
      <name val="Arial"/>
      <family val="2"/>
    </font>
    <font>
      <b/>
      <sz val="9"/>
      <name val="Tahoma"/>
      <family val="2"/>
    </font>
    <font>
      <b/>
      <sz val="14"/>
      <name val="Arial"/>
      <family val="2"/>
    </font>
  </fonts>
  <fills count="10">
    <fill>
      <patternFill patternType="none"/>
    </fill>
    <fill>
      <patternFill patternType="gray125"/>
    </fill>
    <fill>
      <patternFill patternType="solid">
        <fgColor indexed="52"/>
        <bgColor indexed="64"/>
      </patternFill>
    </fill>
    <fill>
      <patternFill patternType="solid">
        <fgColor indexed="9"/>
        <bgColor indexed="64"/>
      </patternFill>
    </fill>
    <fill>
      <patternFill patternType="solid">
        <fgColor indexed="43"/>
        <bgColor indexed="64"/>
      </patternFill>
    </fill>
    <fill>
      <patternFill patternType="solid">
        <fgColor indexed="22"/>
        <bgColor indexed="64"/>
      </patternFill>
    </fill>
    <fill>
      <patternFill patternType="solid">
        <fgColor theme="0"/>
        <bgColor indexed="64"/>
      </patternFill>
    </fill>
    <fill>
      <patternFill patternType="solid">
        <fgColor theme="1" tint="0.249977111117893"/>
        <bgColor indexed="64"/>
      </patternFill>
    </fill>
    <fill>
      <patternFill patternType="solid">
        <fgColor rgb="FF92D050"/>
        <bgColor indexed="64"/>
      </patternFill>
    </fill>
    <fill>
      <patternFill patternType="solid">
        <fgColor rgb="FFFF0000"/>
        <bgColor indexed="64"/>
      </patternFill>
    </fill>
  </fills>
  <borders count="31">
    <border>
      <left/>
      <right/>
      <top/>
      <bottom/>
      <diagonal/>
    </border>
    <border>
      <left style="medium">
        <color indexed="64"/>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style="thin">
        <color indexed="64"/>
      </left>
      <right/>
      <top/>
      <bottom style="thick">
        <color rgb="FF00B050"/>
      </bottom>
      <diagonal/>
    </border>
    <border>
      <left/>
      <right style="thin">
        <color indexed="64"/>
      </right>
      <top/>
      <bottom style="thick">
        <color rgb="FF00B050"/>
      </bottom>
      <diagonal/>
    </border>
    <border>
      <left style="thin">
        <color indexed="64"/>
      </left>
      <right style="thin">
        <color indexed="64"/>
      </right>
      <top style="thin">
        <color indexed="64"/>
      </top>
      <bottom style="thick">
        <color theme="0" tint="-0.34998626667073579"/>
      </bottom>
      <diagonal/>
    </border>
    <border>
      <left style="thin">
        <color indexed="64"/>
      </left>
      <right/>
      <top style="thin">
        <color indexed="64"/>
      </top>
      <bottom style="thick">
        <color theme="0" tint="-0.34998626667073579"/>
      </bottom>
      <diagonal/>
    </border>
    <border>
      <left/>
      <right style="thin">
        <color indexed="64"/>
      </right>
      <top style="thin">
        <color indexed="64"/>
      </top>
      <bottom style="thick">
        <color theme="0" tint="-0.34998626667073579"/>
      </bottom>
      <diagonal/>
    </border>
    <border>
      <left style="thin">
        <color indexed="64"/>
      </left>
      <right/>
      <top/>
      <bottom style="thick">
        <color rgb="FFFF0000"/>
      </bottom>
      <diagonal/>
    </border>
    <border>
      <left style="thin">
        <color indexed="64"/>
      </left>
      <right/>
      <top/>
      <bottom style="medium">
        <color indexed="64"/>
      </bottom>
      <diagonal/>
    </border>
    <border>
      <left/>
      <right style="thin">
        <color indexed="64"/>
      </right>
      <top/>
      <bottom style="medium">
        <color indexed="64"/>
      </bottom>
      <diagonal/>
    </border>
  </borders>
  <cellStyleXfs count="4">
    <xf numFmtId="0" fontId="0" fillId="0" borderId="0"/>
    <xf numFmtId="0" fontId="14" fillId="0" borderId="0" applyNumberFormat="0" applyFill="0" applyBorder="0" applyAlignment="0" applyProtection="0">
      <alignment vertical="top"/>
      <protection locked="0"/>
    </xf>
    <xf numFmtId="43" fontId="1" fillId="0" borderId="0" applyFont="0" applyFill="0" applyBorder="0" applyAlignment="0" applyProtection="0"/>
    <xf numFmtId="9" fontId="1" fillId="0" borderId="0" applyFont="0" applyFill="0" applyBorder="0" applyAlignment="0" applyProtection="0"/>
  </cellStyleXfs>
  <cellXfs count="175">
    <xf numFmtId="0" fontId="0" fillId="0" borderId="0" xfId="0"/>
    <xf numFmtId="0" fontId="0" fillId="0" borderId="0" xfId="0" applyAlignment="1">
      <alignment wrapText="1"/>
    </xf>
    <xf numFmtId="0" fontId="0" fillId="0" borderId="0" xfId="0" applyBorder="1"/>
    <xf numFmtId="0" fontId="11" fillId="2" borderId="0" xfId="0" applyFont="1" applyFill="1" applyAlignment="1">
      <alignment horizontal="center"/>
    </xf>
    <xf numFmtId="0" fontId="11" fillId="0" borderId="0" xfId="0" applyFont="1" applyAlignment="1">
      <alignment horizontal="center"/>
    </xf>
    <xf numFmtId="0" fontId="12" fillId="3" borderId="0" xfId="0" applyFont="1" applyFill="1"/>
    <xf numFmtId="1" fontId="13" fillId="3" borderId="0" xfId="0" applyNumberFormat="1" applyFont="1" applyFill="1"/>
    <xf numFmtId="9" fontId="13" fillId="3" borderId="0" xfId="0" applyNumberFormat="1" applyFont="1" applyFill="1"/>
    <xf numFmtId="0" fontId="13" fillId="3" borderId="0" xfId="0" applyFont="1" applyFill="1"/>
    <xf numFmtId="0" fontId="0" fillId="0" borderId="1" xfId="0" applyBorder="1"/>
    <xf numFmtId="0" fontId="0" fillId="0" borderId="2" xfId="0" applyBorder="1"/>
    <xf numFmtId="165" fontId="1" fillId="0" borderId="2" xfId="3" applyNumberFormat="1" applyBorder="1"/>
    <xf numFmtId="165" fontId="0" fillId="0" borderId="2" xfId="0" applyNumberFormat="1" applyBorder="1"/>
    <xf numFmtId="0" fontId="0" fillId="0" borderId="0" xfId="0" applyNumberFormat="1" applyBorder="1"/>
    <xf numFmtId="9" fontId="1" fillId="0" borderId="2" xfId="3" applyBorder="1"/>
    <xf numFmtId="1" fontId="0" fillId="0" borderId="2" xfId="0" applyNumberFormat="1" applyBorder="1"/>
    <xf numFmtId="43" fontId="1" fillId="0" borderId="2" xfId="2" applyBorder="1"/>
    <xf numFmtId="0" fontId="15" fillId="0" borderId="0" xfId="0" applyFont="1"/>
    <xf numFmtId="0" fontId="16" fillId="0" borderId="0" xfId="0" applyFont="1" applyAlignment="1">
      <alignment wrapText="1"/>
    </xf>
    <xf numFmtId="0" fontId="0" fillId="0" borderId="0" xfId="0" applyAlignment="1">
      <alignment horizontal="center"/>
    </xf>
    <xf numFmtId="0" fontId="9" fillId="3" borderId="0" xfId="0" applyFont="1" applyFill="1"/>
    <xf numFmtId="0" fontId="4" fillId="3" borderId="3" xfId="0" applyFont="1" applyFill="1" applyBorder="1"/>
    <xf numFmtId="0" fontId="9" fillId="3" borderId="4" xfId="0" applyFont="1" applyFill="1" applyBorder="1"/>
    <xf numFmtId="0" fontId="9" fillId="3" borderId="4" xfId="0" applyFont="1" applyFill="1" applyBorder="1" applyAlignment="1">
      <alignment wrapText="1"/>
    </xf>
    <xf numFmtId="0" fontId="17" fillId="3" borderId="5" xfId="0" applyFont="1" applyFill="1" applyBorder="1"/>
    <xf numFmtId="0" fontId="18" fillId="3" borderId="0" xfId="0" applyFont="1" applyFill="1" applyBorder="1" applyAlignment="1">
      <alignment vertical="top"/>
    </xf>
    <xf numFmtId="0" fontId="9" fillId="3" borderId="0" xfId="0" applyFont="1" applyFill="1" applyBorder="1" applyAlignment="1"/>
    <xf numFmtId="0" fontId="4" fillId="3" borderId="0" xfId="0" applyFont="1" applyFill="1" applyBorder="1" applyAlignment="1">
      <alignment horizontal="center" vertical="center" wrapText="1"/>
    </xf>
    <xf numFmtId="1" fontId="4" fillId="3" borderId="0" xfId="0" applyNumberFormat="1" applyFont="1" applyFill="1" applyBorder="1" applyAlignment="1">
      <alignment horizontal="center" vertical="center"/>
    </xf>
    <xf numFmtId="0" fontId="5" fillId="3" borderId="6" xfId="0" applyFont="1" applyFill="1" applyBorder="1" applyAlignment="1"/>
    <xf numFmtId="0" fontId="4" fillId="3" borderId="0" xfId="0" applyFont="1" applyFill="1" applyBorder="1" applyAlignment="1">
      <alignment vertical="top"/>
    </xf>
    <xf numFmtId="0" fontId="19" fillId="3" borderId="0" xfId="1" applyFont="1" applyFill="1" applyBorder="1" applyAlignment="1" applyProtection="1">
      <alignment vertical="top"/>
    </xf>
    <xf numFmtId="0" fontId="19" fillId="3" borderId="0" xfId="1" applyFont="1" applyFill="1" applyBorder="1" applyAlignment="1" applyProtection="1"/>
    <xf numFmtId="0" fontId="4" fillId="3" borderId="0" xfId="0" applyFont="1" applyFill="1" applyBorder="1" applyAlignment="1">
      <alignment horizontal="center" vertical="center"/>
    </xf>
    <xf numFmtId="0" fontId="20" fillId="3" borderId="6" xfId="0" applyFont="1" applyFill="1" applyBorder="1" applyAlignment="1">
      <alignment horizontal="right" vertical="top"/>
    </xf>
    <xf numFmtId="0" fontId="7" fillId="3" borderId="0" xfId="0" applyFont="1" applyFill="1" applyBorder="1" applyAlignment="1"/>
    <xf numFmtId="0" fontId="17" fillId="3" borderId="0" xfId="0" applyFont="1" applyFill="1" applyBorder="1" applyAlignment="1"/>
    <xf numFmtId="0" fontId="21" fillId="3" borderId="6" xfId="0" applyFont="1" applyFill="1" applyBorder="1" applyAlignment="1">
      <alignment horizontal="right"/>
    </xf>
    <xf numFmtId="0" fontId="1" fillId="0" borderId="2" xfId="3" applyNumberFormat="1" applyBorder="1"/>
    <xf numFmtId="0" fontId="0" fillId="0" borderId="0" xfId="0" applyFill="1" applyBorder="1" applyProtection="1">
      <protection locked="0"/>
    </xf>
    <xf numFmtId="0" fontId="18" fillId="3" borderId="0" xfId="0" applyFont="1" applyFill="1" applyBorder="1" applyAlignment="1" applyProtection="1">
      <alignment vertical="top"/>
      <protection locked="0"/>
    </xf>
    <xf numFmtId="0" fontId="22" fillId="3" borderId="0" xfId="0" applyFont="1" applyFill="1" applyBorder="1" applyAlignment="1" applyProtection="1">
      <protection locked="0"/>
    </xf>
    <xf numFmtId="0" fontId="23" fillId="3" borderId="0" xfId="0" applyFont="1" applyFill="1" applyBorder="1" applyAlignment="1" applyProtection="1">
      <protection locked="0"/>
    </xf>
    <xf numFmtId="0" fontId="0" fillId="0" borderId="0" xfId="0" applyFill="1" applyBorder="1" applyAlignment="1" applyProtection="1">
      <protection locked="0"/>
    </xf>
    <xf numFmtId="0" fontId="17" fillId="3" borderId="0" xfId="0" applyFont="1" applyFill="1" applyBorder="1" applyAlignment="1" applyProtection="1">
      <protection locked="0"/>
    </xf>
    <xf numFmtId="0" fontId="20" fillId="3" borderId="0" xfId="0" applyFont="1" applyFill="1" applyBorder="1" applyAlignment="1" applyProtection="1">
      <alignment horizontal="right" vertical="top"/>
      <protection locked="0"/>
    </xf>
    <xf numFmtId="0" fontId="10" fillId="0" borderId="0" xfId="0" applyFont="1" applyFill="1" applyBorder="1" applyAlignment="1" applyProtection="1">
      <alignment horizontal="left"/>
      <protection locked="0"/>
    </xf>
    <xf numFmtId="164" fontId="0" fillId="3" borderId="7" xfId="0" applyNumberFormat="1" applyFill="1" applyBorder="1" applyAlignment="1" applyProtection="1">
      <alignment horizontal="center" vertical="center"/>
      <protection locked="0"/>
    </xf>
    <xf numFmtId="0" fontId="0" fillId="3" borderId="7" xfId="0" applyFill="1" applyBorder="1" applyAlignment="1" applyProtection="1">
      <alignment horizontal="center" vertical="center"/>
      <protection locked="0"/>
    </xf>
    <xf numFmtId="0" fontId="0" fillId="3" borderId="7" xfId="0" applyFill="1" applyBorder="1" applyAlignment="1" applyProtection="1">
      <alignment horizontal="center" vertical="center" wrapText="1"/>
      <protection locked="0"/>
    </xf>
    <xf numFmtId="0" fontId="7" fillId="0" borderId="2" xfId="0" applyFont="1" applyFill="1" applyBorder="1" applyProtection="1">
      <protection locked="0"/>
    </xf>
    <xf numFmtId="0" fontId="7" fillId="0" borderId="0" xfId="0" applyFont="1" applyFill="1" applyBorder="1" applyProtection="1">
      <protection locked="0"/>
    </xf>
    <xf numFmtId="0" fontId="0" fillId="3" borderId="2" xfId="0" applyFill="1" applyBorder="1" applyAlignment="1" applyProtection="1">
      <alignment horizontal="center" vertical="center" wrapText="1"/>
      <protection locked="0"/>
    </xf>
    <xf numFmtId="0" fontId="0" fillId="3" borderId="2" xfId="0" applyFill="1" applyBorder="1" applyAlignment="1" applyProtection="1">
      <alignment wrapText="1"/>
      <protection locked="0"/>
    </xf>
    <xf numFmtId="0" fontId="7" fillId="3" borderId="2" xfId="0" applyFont="1" applyFill="1" applyBorder="1" applyAlignment="1" applyProtection="1">
      <alignment wrapText="1"/>
      <protection locked="0"/>
    </xf>
    <xf numFmtId="164" fontId="0" fillId="0" borderId="0" xfId="0" applyNumberFormat="1" applyProtection="1">
      <protection locked="0"/>
    </xf>
    <xf numFmtId="0" fontId="0" fillId="0" borderId="0" xfId="0" applyProtection="1">
      <protection locked="0"/>
    </xf>
    <xf numFmtId="0" fontId="0" fillId="0" borderId="0" xfId="0" applyAlignment="1" applyProtection="1">
      <alignment wrapText="1"/>
      <protection locked="0"/>
    </xf>
    <xf numFmtId="164" fontId="0" fillId="0" borderId="0" xfId="0" applyNumberFormat="1" applyAlignment="1" applyProtection="1">
      <alignment wrapText="1"/>
      <protection locked="0"/>
    </xf>
    <xf numFmtId="0" fontId="9" fillId="3" borderId="0" xfId="0" applyFont="1" applyFill="1" applyBorder="1" applyAlignment="1" applyProtection="1">
      <alignment wrapText="1"/>
      <protection locked="0"/>
    </xf>
    <xf numFmtId="0" fontId="17" fillId="3" borderId="0" xfId="0" applyFont="1" applyFill="1" applyBorder="1" applyProtection="1">
      <protection locked="0"/>
    </xf>
    <xf numFmtId="0" fontId="17" fillId="3" borderId="6" xfId="0" applyFont="1" applyFill="1" applyBorder="1" applyProtection="1">
      <protection locked="0"/>
    </xf>
    <xf numFmtId="0" fontId="11" fillId="5" borderId="0" xfId="0" applyFont="1" applyFill="1"/>
    <xf numFmtId="0" fontId="15" fillId="5" borderId="0" xfId="0" applyFont="1" applyFill="1" applyAlignment="1">
      <alignment wrapText="1"/>
    </xf>
    <xf numFmtId="0" fontId="24" fillId="3" borderId="0" xfId="0" applyFont="1" applyFill="1" applyBorder="1" applyAlignment="1" applyProtection="1">
      <alignment horizontal="left" vertical="top"/>
      <protection locked="0"/>
    </xf>
    <xf numFmtId="0" fontId="25" fillId="3" borderId="0" xfId="0" applyFont="1" applyFill="1" applyBorder="1" applyAlignment="1" applyProtection="1">
      <alignment horizontal="left" vertical="top"/>
      <protection locked="0"/>
    </xf>
    <xf numFmtId="164" fontId="7" fillId="3" borderId="2" xfId="0" applyNumberFormat="1" applyFont="1" applyFill="1" applyBorder="1" applyAlignment="1" applyProtection="1">
      <alignment horizontal="center" vertical="center" wrapText="1"/>
      <protection locked="0"/>
    </xf>
    <xf numFmtId="0" fontId="7" fillId="3" borderId="2" xfId="0" applyFont="1" applyFill="1" applyBorder="1" applyAlignment="1" applyProtection="1">
      <alignment horizontal="center" vertical="center" wrapText="1"/>
      <protection locked="0"/>
    </xf>
    <xf numFmtId="164" fontId="0" fillId="6" borderId="7" xfId="0" applyNumberFormat="1" applyFill="1" applyBorder="1" applyAlignment="1" applyProtection="1">
      <alignment horizontal="center" vertical="center"/>
      <protection locked="0"/>
    </xf>
    <xf numFmtId="0" fontId="0" fillId="6" borderId="7" xfId="0" applyFill="1" applyBorder="1" applyAlignment="1" applyProtection="1">
      <alignment horizontal="center" vertical="center"/>
      <protection locked="0"/>
    </xf>
    <xf numFmtId="0" fontId="0" fillId="6" borderId="7" xfId="0" applyFill="1" applyBorder="1" applyAlignment="1" applyProtection="1">
      <alignment horizontal="center" vertical="center" wrapText="1"/>
      <protection locked="0"/>
    </xf>
    <xf numFmtId="164" fontId="7" fillId="6" borderId="2" xfId="0" applyNumberFormat="1" applyFont="1" applyFill="1" applyBorder="1" applyAlignment="1" applyProtection="1">
      <alignment horizontal="center" vertical="center" wrapText="1"/>
      <protection locked="0"/>
    </xf>
    <xf numFmtId="0" fontId="7" fillId="6" borderId="2" xfId="0" applyFont="1" applyFill="1" applyBorder="1" applyAlignment="1" applyProtection="1">
      <alignment horizontal="center" vertical="center" wrapText="1"/>
      <protection locked="0"/>
    </xf>
    <xf numFmtId="0" fontId="0" fillId="6" borderId="2" xfId="0" applyFill="1" applyBorder="1" applyAlignment="1" applyProtection="1">
      <alignment horizontal="justify" wrapText="1"/>
      <protection locked="0"/>
    </xf>
    <xf numFmtId="0" fontId="0" fillId="6" borderId="2" xfId="0" applyFill="1" applyBorder="1" applyAlignment="1" applyProtection="1">
      <alignment wrapText="1"/>
      <protection locked="0"/>
    </xf>
    <xf numFmtId="1" fontId="29" fillId="4" borderId="9" xfId="0" applyNumberFormat="1" applyFont="1" applyFill="1" applyBorder="1" applyAlignment="1" applyProtection="1">
      <alignment horizontal="center" vertical="center"/>
    </xf>
    <xf numFmtId="0" fontId="29" fillId="4" borderId="2" xfId="0" applyFont="1" applyFill="1" applyBorder="1" applyAlignment="1" applyProtection="1">
      <alignment horizontal="center" vertical="center"/>
    </xf>
    <xf numFmtId="165" fontId="29" fillId="4" borderId="12" xfId="0" applyNumberFormat="1" applyFont="1" applyFill="1" applyBorder="1" applyAlignment="1" applyProtection="1">
      <alignment horizontal="center" vertical="center"/>
    </xf>
    <xf numFmtId="0" fontId="29" fillId="4" borderId="14" xfId="0" applyFont="1" applyFill="1" applyBorder="1" applyAlignment="1" applyProtection="1">
      <alignment horizontal="center" vertical="center"/>
    </xf>
    <xf numFmtId="165" fontId="29" fillId="4" borderId="15" xfId="0" applyNumberFormat="1" applyFont="1" applyFill="1" applyBorder="1" applyAlignment="1" applyProtection="1">
      <alignment horizontal="center" vertical="center"/>
    </xf>
    <xf numFmtId="164" fontId="6" fillId="3" borderId="0" xfId="0" applyNumberFormat="1" applyFont="1" applyFill="1" applyBorder="1" applyProtection="1">
      <protection locked="0"/>
    </xf>
    <xf numFmtId="0" fontId="9" fillId="3" borderId="0" xfId="0" applyFont="1" applyFill="1" applyBorder="1" applyProtection="1">
      <protection locked="0"/>
    </xf>
    <xf numFmtId="0" fontId="0" fillId="6" borderId="3" xfId="0" applyFill="1" applyBorder="1" applyAlignment="1"/>
    <xf numFmtId="0" fontId="0" fillId="6" borderId="22" xfId="0" applyFill="1" applyBorder="1" applyAlignment="1"/>
    <xf numFmtId="0" fontId="0" fillId="6" borderId="28" xfId="0" applyFill="1" applyBorder="1" applyAlignment="1"/>
    <xf numFmtId="0" fontId="11" fillId="7" borderId="0" xfId="0" applyFont="1" applyFill="1" applyAlignment="1">
      <alignment horizontal="center"/>
    </xf>
    <xf numFmtId="0" fontId="28" fillId="7" borderId="8" xfId="0" applyFont="1" applyFill="1" applyBorder="1" applyAlignment="1" applyProtection="1">
      <alignment horizontal="left" vertical="center" wrapText="1"/>
    </xf>
    <xf numFmtId="0" fontId="28" fillId="7" borderId="11" xfId="0" applyFont="1" applyFill="1" applyBorder="1" applyAlignment="1" applyProtection="1">
      <alignment horizontal="left" vertical="center" wrapText="1"/>
    </xf>
    <xf numFmtId="0" fontId="28" fillId="7" borderId="13" xfId="0" applyFont="1" applyFill="1" applyBorder="1" applyAlignment="1" applyProtection="1">
      <alignment horizontal="left" vertical="center" wrapText="1"/>
    </xf>
    <xf numFmtId="15" fontId="8" fillId="7" borderId="16" xfId="0" applyNumberFormat="1" applyFont="1" applyFill="1" applyBorder="1" applyAlignment="1" applyProtection="1">
      <alignment horizontal="center" vertical="center" wrapText="1"/>
      <protection locked="0"/>
    </xf>
    <xf numFmtId="15" fontId="8" fillId="7" borderId="17" xfId="0" applyNumberFormat="1" applyFont="1" applyFill="1" applyBorder="1" applyAlignment="1" applyProtection="1">
      <alignment horizontal="center" vertical="center" wrapText="1"/>
      <protection locked="0"/>
    </xf>
    <xf numFmtId="0" fontId="8" fillId="7" borderId="17" xfId="0" applyFont="1" applyFill="1" applyBorder="1" applyAlignment="1" applyProtection="1">
      <alignment horizontal="center" vertical="center" wrapText="1"/>
      <protection locked="0"/>
    </xf>
    <xf numFmtId="0" fontId="8" fillId="7" borderId="18" xfId="0" applyFont="1" applyFill="1" applyBorder="1" applyAlignment="1" applyProtection="1">
      <alignment horizontal="center" vertical="center" wrapText="1"/>
      <protection locked="0"/>
    </xf>
    <xf numFmtId="0" fontId="30" fillId="3" borderId="0" xfId="0" applyFont="1" applyFill="1" applyBorder="1" applyAlignment="1" applyProtection="1">
      <alignment vertical="top"/>
      <protection locked="0"/>
    </xf>
    <xf numFmtId="0" fontId="1" fillId="3" borderId="7" xfId="0" applyFont="1" applyFill="1" applyBorder="1" applyAlignment="1" applyProtection="1">
      <alignment horizontal="center" vertical="center" wrapText="1"/>
      <protection locked="0"/>
    </xf>
    <xf numFmtId="165" fontId="29" fillId="4" borderId="10" xfId="0" applyNumberFormat="1" applyFont="1" applyFill="1" applyBorder="1" applyAlignment="1" applyProtection="1">
      <alignment horizontal="center" vertical="center"/>
    </xf>
    <xf numFmtId="0" fontId="15" fillId="3" borderId="0" xfId="0" applyFont="1" applyFill="1" applyAlignment="1">
      <alignment vertical="top"/>
    </xf>
    <xf numFmtId="0" fontId="31" fillId="3" borderId="0" xfId="0" applyFont="1" applyFill="1" applyAlignment="1">
      <alignment vertical="top" wrapText="1"/>
    </xf>
    <xf numFmtId="0" fontId="31" fillId="3" borderId="0" xfId="0" applyFont="1" applyFill="1" applyBorder="1" applyAlignment="1">
      <alignment horizontal="center" vertical="top"/>
    </xf>
    <xf numFmtId="0" fontId="31" fillId="3" borderId="0" xfId="0" applyFont="1" applyFill="1" applyBorder="1" applyAlignment="1">
      <alignment vertical="top"/>
    </xf>
    <xf numFmtId="0" fontId="27" fillId="3" borderId="0" xfId="0" applyFont="1" applyFill="1"/>
    <xf numFmtId="0" fontId="31" fillId="3" borderId="0" xfId="0" applyFont="1" applyFill="1" applyAlignment="1">
      <alignment vertical="top"/>
    </xf>
    <xf numFmtId="0" fontId="32" fillId="3" borderId="0" xfId="0" applyFont="1" applyFill="1" applyBorder="1" applyAlignment="1">
      <alignment horizontal="center" vertical="top"/>
    </xf>
    <xf numFmtId="0" fontId="33" fillId="3" borderId="0" xfId="0" applyFont="1" applyFill="1" applyAlignment="1">
      <alignment horizontal="center" vertical="top"/>
    </xf>
    <xf numFmtId="0" fontId="27" fillId="3" borderId="0" xfId="0" applyFont="1" applyFill="1" applyAlignment="1">
      <alignment horizontal="center"/>
    </xf>
    <xf numFmtId="0" fontId="34" fillId="3" borderId="0" xfId="0" applyFont="1" applyFill="1" applyAlignment="1">
      <alignment horizontal="center" vertical="top"/>
    </xf>
    <xf numFmtId="0" fontId="1" fillId="0" borderId="0" xfId="0" applyFont="1"/>
    <xf numFmtId="0" fontId="31" fillId="3" borderId="7" xfId="0" applyFont="1" applyFill="1" applyBorder="1" applyAlignment="1" applyProtection="1">
      <alignment horizontal="center" vertical="center" wrapText="1"/>
      <protection locked="0"/>
    </xf>
    <xf numFmtId="0" fontId="1" fillId="6" borderId="7" xfId="0" applyFont="1" applyFill="1" applyBorder="1" applyAlignment="1" applyProtection="1">
      <alignment horizontal="center" vertical="center" wrapText="1"/>
      <protection locked="0"/>
    </xf>
    <xf numFmtId="0" fontId="1" fillId="6" borderId="2" xfId="0" applyFont="1" applyFill="1" applyBorder="1" applyAlignment="1" applyProtection="1">
      <alignment horizontal="justify" wrapText="1"/>
      <protection locked="0"/>
    </xf>
    <xf numFmtId="0" fontId="1" fillId="6" borderId="2" xfId="0" applyFont="1" applyFill="1" applyBorder="1" applyAlignment="1" applyProtection="1">
      <alignment wrapText="1"/>
      <protection locked="0"/>
    </xf>
    <xf numFmtId="0" fontId="8" fillId="7" borderId="29" xfId="0" applyFont="1" applyFill="1" applyBorder="1" applyAlignment="1" applyProtection="1">
      <alignment horizontal="center" vertical="center" wrapText="1"/>
      <protection locked="0"/>
    </xf>
    <xf numFmtId="0" fontId="8" fillId="7" borderId="30" xfId="0" applyFont="1" applyFill="1" applyBorder="1" applyAlignment="1" applyProtection="1">
      <alignment horizontal="center" vertical="center" wrapText="1"/>
      <protection locked="0"/>
    </xf>
    <xf numFmtId="0" fontId="32" fillId="3" borderId="0" xfId="0" applyFont="1" applyFill="1" applyAlignment="1">
      <alignment horizontal="center" vertical="top"/>
    </xf>
    <xf numFmtId="0" fontId="33" fillId="3" borderId="0" xfId="0" applyFont="1" applyFill="1" applyAlignment="1">
      <alignment horizontal="center" vertical="top"/>
    </xf>
    <xf numFmtId="0" fontId="34" fillId="3" borderId="0" xfId="0" applyFont="1" applyFill="1" applyAlignment="1">
      <alignment horizontal="center" vertical="top"/>
    </xf>
    <xf numFmtId="0" fontId="35" fillId="3" borderId="2" xfId="0" applyFont="1" applyFill="1" applyBorder="1" applyAlignment="1">
      <alignment horizontal="center" vertical="center"/>
    </xf>
    <xf numFmtId="0" fontId="36" fillId="3" borderId="3" xfId="0" applyFont="1" applyFill="1" applyBorder="1" applyAlignment="1">
      <alignment horizontal="center" vertical="center"/>
    </xf>
    <xf numFmtId="0" fontId="36" fillId="3" borderId="4" xfId="0" applyFont="1" applyFill="1" applyBorder="1" applyAlignment="1">
      <alignment horizontal="center" vertical="center"/>
    </xf>
    <xf numFmtId="0" fontId="36" fillId="3" borderId="5" xfId="0" applyFont="1" applyFill="1" applyBorder="1" applyAlignment="1">
      <alignment horizontal="center" vertical="center"/>
    </xf>
    <xf numFmtId="0" fontId="36" fillId="3" borderId="19" xfId="0" applyFont="1" applyFill="1" applyBorder="1" applyAlignment="1">
      <alignment horizontal="center" vertical="center"/>
    </xf>
    <xf numFmtId="0" fontId="36" fillId="3" borderId="20" xfId="0" applyFont="1" applyFill="1" applyBorder="1" applyAlignment="1">
      <alignment horizontal="center" vertical="center"/>
    </xf>
    <xf numFmtId="0" fontId="36" fillId="3" borderId="21" xfId="0" applyFont="1" applyFill="1" applyBorder="1" applyAlignment="1">
      <alignment horizontal="center" vertical="center"/>
    </xf>
    <xf numFmtId="0" fontId="27" fillId="3" borderId="25" xfId="0" applyFont="1" applyFill="1" applyBorder="1" applyAlignment="1">
      <alignment horizontal="center"/>
    </xf>
    <xf numFmtId="0" fontId="27" fillId="3" borderId="26" xfId="0" applyFont="1" applyFill="1" applyBorder="1" applyAlignment="1">
      <alignment horizontal="center"/>
    </xf>
    <xf numFmtId="0" fontId="27" fillId="3" borderId="27" xfId="0" applyFont="1" applyFill="1" applyBorder="1" applyAlignment="1">
      <alignment horizontal="center"/>
    </xf>
    <xf numFmtId="0" fontId="0" fillId="6" borderId="3" xfId="0" applyFill="1" applyBorder="1" applyAlignment="1">
      <alignment horizontal="center"/>
    </xf>
    <xf numFmtId="0" fontId="0" fillId="6" borderId="5" xfId="0" applyFill="1" applyBorder="1" applyAlignment="1">
      <alignment horizontal="center"/>
    </xf>
    <xf numFmtId="0" fontId="0" fillId="6" borderId="22" xfId="0" applyFill="1" applyBorder="1" applyAlignment="1">
      <alignment horizontal="center"/>
    </xf>
    <xf numFmtId="0" fontId="0" fillId="6" borderId="6" xfId="0" applyFill="1" applyBorder="1" applyAlignment="1">
      <alignment horizontal="center"/>
    </xf>
    <xf numFmtId="0" fontId="0" fillId="6" borderId="23" xfId="0" applyFill="1" applyBorder="1" applyAlignment="1">
      <alignment horizontal="center"/>
    </xf>
    <xf numFmtId="0" fontId="0" fillId="6" borderId="24" xfId="0" applyFill="1" applyBorder="1" applyAlignment="1">
      <alignment horizontal="center"/>
    </xf>
    <xf numFmtId="0" fontId="24" fillId="3" borderId="0" xfId="0" applyFont="1" applyFill="1" applyBorder="1" applyAlignment="1" applyProtection="1">
      <alignment horizontal="left" vertical="top"/>
      <protection locked="0"/>
    </xf>
    <xf numFmtId="0" fontId="25" fillId="3" borderId="0" xfId="0" applyFont="1" applyFill="1" applyBorder="1" applyAlignment="1" applyProtection="1">
      <alignment horizontal="left" vertical="top"/>
      <protection locked="0"/>
    </xf>
    <xf numFmtId="0" fontId="26" fillId="3" borderId="0" xfId="0" applyFont="1" applyFill="1" applyBorder="1" applyAlignment="1" applyProtection="1">
      <alignment horizontal="left" vertical="top"/>
      <protection locked="0"/>
    </xf>
    <xf numFmtId="0" fontId="22" fillId="3" borderId="22" xfId="0" applyFont="1" applyFill="1" applyBorder="1" applyAlignment="1" applyProtection="1">
      <alignment vertical="center"/>
      <protection locked="0"/>
    </xf>
    <xf numFmtId="0" fontId="22" fillId="3" borderId="0" xfId="0" applyFont="1" applyFill="1" applyBorder="1" applyAlignment="1" applyProtection="1">
      <alignment vertical="center"/>
      <protection locked="0"/>
    </xf>
    <xf numFmtId="0" fontId="9" fillId="3" borderId="0" xfId="0" applyFont="1" applyFill="1" applyBorder="1" applyAlignment="1" applyProtection="1">
      <alignment vertical="center" wrapText="1"/>
      <protection locked="0"/>
    </xf>
    <xf numFmtId="0" fontId="27" fillId="3" borderId="0" xfId="0" applyFont="1" applyFill="1" applyAlignment="1">
      <alignment vertical="center"/>
    </xf>
    <xf numFmtId="0" fontId="0" fillId="0" borderId="0" xfId="0" applyAlignment="1" applyProtection="1">
      <alignment vertical="center" wrapText="1"/>
      <protection locked="0"/>
    </xf>
    <xf numFmtId="0" fontId="7" fillId="3" borderId="2" xfId="0" applyFont="1" applyFill="1" applyBorder="1" applyAlignment="1" applyProtection="1">
      <alignment vertical="center" wrapText="1"/>
      <protection locked="0"/>
    </xf>
    <xf numFmtId="0" fontId="38" fillId="0" borderId="0" xfId="0" applyFont="1" applyAlignment="1">
      <alignment horizontal="center" vertical="center"/>
    </xf>
    <xf numFmtId="0" fontId="7" fillId="0" borderId="2" xfId="0" applyFont="1" applyFill="1" applyBorder="1" applyAlignment="1" applyProtection="1">
      <alignment vertical="center"/>
      <protection locked="0"/>
    </xf>
    <xf numFmtId="0" fontId="7" fillId="0" borderId="0" xfId="0" applyFont="1" applyFill="1" applyBorder="1" applyAlignment="1" applyProtection="1">
      <alignment vertical="center"/>
      <protection locked="0"/>
    </xf>
    <xf numFmtId="164" fontId="0" fillId="3" borderId="7" xfId="0" applyNumberFormat="1" applyFill="1" applyBorder="1" applyAlignment="1" applyProtection="1">
      <alignment horizontal="left" vertical="center"/>
      <protection locked="0"/>
    </xf>
    <xf numFmtId="0" fontId="0" fillId="3" borderId="7" xfId="0" applyFill="1" applyBorder="1" applyAlignment="1" applyProtection="1">
      <alignment horizontal="left" vertical="center"/>
      <protection locked="0"/>
    </xf>
    <xf numFmtId="0" fontId="1" fillId="3" borderId="7" xfId="0" applyFont="1" applyFill="1" applyBorder="1" applyAlignment="1" applyProtection="1">
      <alignment horizontal="left" vertical="center" wrapText="1"/>
      <protection locked="0"/>
    </xf>
    <xf numFmtId="0" fontId="0" fillId="3" borderId="7" xfId="0" applyFill="1" applyBorder="1" applyAlignment="1" applyProtection="1">
      <alignment horizontal="left" vertical="center" wrapText="1"/>
      <protection locked="0"/>
    </xf>
    <xf numFmtId="164" fontId="7" fillId="3" borderId="2" xfId="0" applyNumberFormat="1" applyFont="1" applyFill="1" applyBorder="1" applyAlignment="1" applyProtection="1">
      <alignment horizontal="left" vertical="center" wrapText="1"/>
      <protection locked="0"/>
    </xf>
    <xf numFmtId="0" fontId="7" fillId="3" borderId="2" xfId="0" applyFont="1" applyFill="1" applyBorder="1" applyAlignment="1" applyProtection="1">
      <alignment horizontal="left" vertical="center" wrapText="1"/>
      <protection locked="0"/>
    </xf>
    <xf numFmtId="0" fontId="1" fillId="3" borderId="2" xfId="0" applyFont="1" applyFill="1" applyBorder="1" applyAlignment="1" applyProtection="1">
      <alignment horizontal="left" vertical="center" wrapText="1"/>
      <protection locked="0"/>
    </xf>
    <xf numFmtId="0" fontId="7" fillId="0" borderId="2" xfId="0" applyFont="1" applyFill="1" applyBorder="1" applyAlignment="1" applyProtection="1">
      <alignment horizontal="left" vertical="center"/>
      <protection locked="0"/>
    </xf>
    <xf numFmtId="0" fontId="7" fillId="0" borderId="0" xfId="0" applyFont="1" applyFill="1" applyBorder="1" applyAlignment="1" applyProtection="1">
      <alignment horizontal="left" vertical="center"/>
      <protection locked="0"/>
    </xf>
    <xf numFmtId="0" fontId="0" fillId="8" borderId="7" xfId="0" applyFill="1" applyBorder="1" applyAlignment="1" applyProtection="1">
      <alignment horizontal="left" vertical="center"/>
      <protection locked="0"/>
    </xf>
    <xf numFmtId="0" fontId="0" fillId="9" borderId="7" xfId="0" applyFill="1" applyBorder="1" applyAlignment="1" applyProtection="1">
      <alignment horizontal="left" vertical="center"/>
      <protection locked="0"/>
    </xf>
    <xf numFmtId="0" fontId="0" fillId="3" borderId="2" xfId="0" applyFill="1" applyBorder="1" applyAlignment="1" applyProtection="1">
      <alignment horizontal="left" vertical="center" wrapText="1"/>
      <protection locked="0"/>
    </xf>
    <xf numFmtId="0" fontId="1" fillId="6" borderId="7" xfId="0" applyFont="1" applyFill="1" applyBorder="1" applyAlignment="1" applyProtection="1">
      <alignment horizontal="left" vertical="center" wrapText="1"/>
      <protection locked="0"/>
    </xf>
    <xf numFmtId="164" fontId="7" fillId="6" borderId="2" xfId="0" applyNumberFormat="1" applyFont="1" applyFill="1" applyBorder="1" applyAlignment="1" applyProtection="1">
      <alignment horizontal="left" vertical="center" wrapText="1"/>
      <protection locked="0"/>
    </xf>
    <xf numFmtId="0" fontId="37" fillId="3" borderId="7" xfId="0" applyFont="1" applyFill="1" applyBorder="1" applyAlignment="1" applyProtection="1">
      <alignment horizontal="center" vertical="center"/>
      <protection locked="0"/>
    </xf>
    <xf numFmtId="0" fontId="22" fillId="3" borderId="0" xfId="0" applyFont="1" applyFill="1" applyBorder="1" applyAlignment="1" applyProtection="1">
      <alignment horizontal="center" vertical="center"/>
      <protection locked="0"/>
    </xf>
    <xf numFmtId="0" fontId="26" fillId="3" borderId="1" xfId="0" applyFont="1" applyFill="1" applyBorder="1" applyAlignment="1" applyProtection="1">
      <alignment horizontal="center" vertical="center"/>
      <protection locked="0"/>
    </xf>
    <xf numFmtId="0" fontId="11" fillId="0" borderId="0" xfId="0" applyFont="1" applyFill="1" applyBorder="1" applyAlignment="1" applyProtection="1">
      <alignment horizontal="center" vertical="center"/>
      <protection locked="0"/>
    </xf>
    <xf numFmtId="0" fontId="0" fillId="3" borderId="2" xfId="0" applyFill="1" applyBorder="1" applyAlignment="1" applyProtection="1">
      <alignment vertical="center" wrapText="1"/>
      <protection locked="0"/>
    </xf>
    <xf numFmtId="0" fontId="23" fillId="3" borderId="0" xfId="0" applyFont="1" applyFill="1" applyBorder="1" applyAlignment="1" applyProtection="1">
      <alignment horizontal="center"/>
      <protection locked="0"/>
    </xf>
    <xf numFmtId="0" fontId="9" fillId="3" borderId="0" xfId="0" applyFont="1" applyFill="1" applyBorder="1" applyAlignment="1" applyProtection="1">
      <alignment horizontal="center" wrapText="1"/>
      <protection locked="0"/>
    </xf>
    <xf numFmtId="0" fontId="0" fillId="0" borderId="0" xfId="0" applyAlignment="1" applyProtection="1">
      <alignment horizontal="center" wrapText="1"/>
      <protection locked="0"/>
    </xf>
    <xf numFmtId="0" fontId="0" fillId="4" borderId="7" xfId="0" applyFill="1" applyBorder="1" applyAlignment="1" applyProtection="1">
      <alignment horizontal="center" vertical="center" wrapText="1"/>
    </xf>
    <xf numFmtId="0" fontId="9" fillId="3" borderId="0" xfId="0" applyFont="1" applyFill="1" applyBorder="1" applyAlignment="1" applyProtection="1">
      <alignment horizontal="center" vertical="center" wrapText="1"/>
      <protection locked="0"/>
    </xf>
    <xf numFmtId="0" fontId="27" fillId="3" borderId="0" xfId="0" applyFont="1" applyFill="1" applyAlignment="1">
      <alignment horizontal="center" vertical="center"/>
    </xf>
    <xf numFmtId="0" fontId="0" fillId="0" borderId="0" xfId="0" applyAlignment="1" applyProtection="1">
      <alignment horizontal="center" vertical="center" wrapText="1"/>
      <protection locked="0"/>
    </xf>
    <xf numFmtId="0" fontId="23" fillId="3" borderId="0" xfId="0" applyFont="1" applyFill="1" applyBorder="1" applyAlignment="1" applyProtection="1">
      <alignment horizontal="center" vertical="center"/>
      <protection locked="0"/>
    </xf>
    <xf numFmtId="0" fontId="0" fillId="0" borderId="0" xfId="0" applyFill="1" applyBorder="1" applyAlignment="1" applyProtection="1">
      <alignment horizontal="center" vertical="center"/>
      <protection locked="0"/>
    </xf>
    <xf numFmtId="0" fontId="1" fillId="3" borderId="7" xfId="0" applyFont="1" applyFill="1" applyBorder="1" applyAlignment="1" applyProtection="1">
      <alignment vertical="center" wrapText="1"/>
      <protection locked="0"/>
    </xf>
    <xf numFmtId="0" fontId="1" fillId="6" borderId="7" xfId="0" applyFont="1" applyFill="1" applyBorder="1" applyAlignment="1" applyProtection="1">
      <alignment vertical="center" wrapText="1"/>
      <protection locked="0"/>
    </xf>
    <xf numFmtId="0" fontId="1" fillId="6" borderId="2" xfId="0" applyFont="1" applyFill="1" applyBorder="1" applyAlignment="1" applyProtection="1">
      <alignment vertical="center" wrapText="1"/>
      <protection locked="0"/>
    </xf>
  </cellXfs>
  <cellStyles count="4">
    <cellStyle name="Hipervínculo" xfId="1" builtinId="8"/>
    <cellStyle name="Millares" xfId="2" builtinId="3"/>
    <cellStyle name="Normal" xfId="0" builtinId="0"/>
    <cellStyle name="Porcentaje" xfId="3" builtinId="5"/>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openxmlformats.org/officeDocument/2006/relationships/customXml" Target="../customXml/item4.xml"/><Relationship Id="rId3" Type="http://schemas.openxmlformats.org/officeDocument/2006/relationships/worksheet" Target="worksheets/sheet3.xml"/><Relationship Id="rId7" Type="http://schemas.openxmlformats.org/officeDocument/2006/relationships/styles" Target="styles.xml"/><Relationship Id="rId12" Type="http://schemas.openxmlformats.org/officeDocument/2006/relationships/customXml" Target="../customXml/item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2.xml"/><Relationship Id="rId5" Type="http://schemas.openxmlformats.org/officeDocument/2006/relationships/worksheet" Target="worksheets/sheet5.xml"/><Relationship Id="rId10"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calcChain" Target="calcChain.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218316064380971E-2"/>
          <c:y val="6.5163066756409482E-2"/>
          <c:w val="0.80457815644441577"/>
          <c:h val="0.69173101633726974"/>
        </c:manualLayout>
      </c:layout>
      <c:barChart>
        <c:barDir val="col"/>
        <c:grouping val="clustered"/>
        <c:varyColors val="0"/>
        <c:ser>
          <c:idx val="1"/>
          <c:order val="0"/>
          <c:spPr>
            <a:gradFill rotWithShape="0">
              <a:gsLst>
                <a:gs pos="0">
                  <a:srgbClr val="FF9900"/>
                </a:gs>
                <a:gs pos="100000">
                  <a:srgbClr val="FFCC00"/>
                </a:gs>
              </a:gsLst>
              <a:lin ang="5400000" scaled="1"/>
            </a:gradFill>
            <a:ln w="12700">
              <a:solidFill>
                <a:srgbClr val="000000"/>
              </a:solidFill>
              <a:prstDash val="solid"/>
            </a:ln>
          </c:spPr>
          <c:invertIfNegative val="0"/>
          <c:cat>
            <c:strRef>
              <c:f>'Reporte Errores'!$A$52:$A$59</c:f>
              <c:strCache>
                <c:ptCount val="8"/>
                <c:pt idx="0">
                  <c:v>Validación </c:v>
                </c:pt>
                <c:pt idx="1">
                  <c:v>Funcionalidad</c:v>
                </c:pt>
                <c:pt idx="2">
                  <c:v>Runtime </c:v>
                </c:pt>
                <c:pt idx="3">
                  <c:v>Ortografìa</c:v>
                </c:pt>
                <c:pt idx="4">
                  <c:v>Otro</c:v>
                </c:pt>
                <c:pt idx="5">
                  <c:v>Presentación</c:v>
                </c:pt>
                <c:pt idx="6">
                  <c:v>Usabilidad</c:v>
                </c:pt>
                <c:pt idx="7">
                  <c:v>Negocio</c:v>
                </c:pt>
              </c:strCache>
            </c:strRef>
          </c:cat>
          <c:val>
            <c:numRef>
              <c:f>'Reporte Errores'!$B$52:$B$59</c:f>
              <c:numCache>
                <c:formatCode>General</c:formatCode>
                <c:ptCount val="8"/>
                <c:pt idx="0">
                  <c:v>1</c:v>
                </c:pt>
                <c:pt idx="1">
                  <c:v>4</c:v>
                </c:pt>
                <c:pt idx="2">
                  <c:v>0</c:v>
                </c:pt>
                <c:pt idx="3">
                  <c:v>0</c:v>
                </c:pt>
                <c:pt idx="4">
                  <c:v>0</c:v>
                </c:pt>
                <c:pt idx="5">
                  <c:v>0</c:v>
                </c:pt>
                <c:pt idx="6">
                  <c:v>0</c:v>
                </c:pt>
                <c:pt idx="7">
                  <c:v>0</c:v>
                </c:pt>
              </c:numCache>
            </c:numRef>
          </c:val>
          <c:extLst>
            <c:ext xmlns:c16="http://schemas.microsoft.com/office/drawing/2014/chart" uri="{C3380CC4-5D6E-409C-BE32-E72D297353CC}">
              <c16:uniqueId val="{00000000-9711-4F81-8D76-53D7D36A8CE5}"/>
            </c:ext>
          </c:extLst>
        </c:ser>
        <c:dLbls>
          <c:showLegendKey val="0"/>
          <c:showVal val="0"/>
          <c:showCatName val="0"/>
          <c:showSerName val="0"/>
          <c:showPercent val="0"/>
          <c:showBubbleSize val="0"/>
        </c:dLbls>
        <c:gapWidth val="150"/>
        <c:axId val="620248536"/>
        <c:axId val="620248928"/>
      </c:barChart>
      <c:lineChart>
        <c:grouping val="standard"/>
        <c:varyColors val="0"/>
        <c:ser>
          <c:idx val="0"/>
          <c:order val="1"/>
          <c:spPr>
            <a:ln w="12700">
              <a:solidFill>
                <a:srgbClr val="000080"/>
              </a:solidFill>
              <a:prstDash val="solid"/>
            </a:ln>
          </c:spPr>
          <c:marker>
            <c:symbol val="diamond"/>
            <c:size val="5"/>
            <c:spPr>
              <a:solidFill>
                <a:srgbClr val="000080"/>
              </a:solidFill>
              <a:ln>
                <a:solidFill>
                  <a:srgbClr val="000080"/>
                </a:solidFill>
                <a:prstDash val="solid"/>
              </a:ln>
            </c:spPr>
          </c:marker>
          <c:cat>
            <c:strRef>
              <c:f>'Reporte Errores'!$A$52:$A$59</c:f>
              <c:strCache>
                <c:ptCount val="8"/>
                <c:pt idx="0">
                  <c:v>Validación </c:v>
                </c:pt>
                <c:pt idx="1">
                  <c:v>Funcionalidad</c:v>
                </c:pt>
                <c:pt idx="2">
                  <c:v>Runtime </c:v>
                </c:pt>
                <c:pt idx="3">
                  <c:v>Ortografìa</c:v>
                </c:pt>
                <c:pt idx="4">
                  <c:v>Otro</c:v>
                </c:pt>
                <c:pt idx="5">
                  <c:v>Presentación</c:v>
                </c:pt>
                <c:pt idx="6">
                  <c:v>Usabilidad</c:v>
                </c:pt>
                <c:pt idx="7">
                  <c:v>Negocio</c:v>
                </c:pt>
              </c:strCache>
            </c:strRef>
          </c:cat>
          <c:val>
            <c:numRef>
              <c:f>'Reporte Errores'!$D$52:$D$59</c:f>
              <c:numCache>
                <c:formatCode>0.0%</c:formatCode>
                <c:ptCount val="8"/>
                <c:pt idx="0">
                  <c:v>4.1666666666666664E-2</c:v>
                </c:pt>
                <c:pt idx="1">
                  <c:v>0.20833333333333331</c:v>
                </c:pt>
                <c:pt idx="2">
                  <c:v>0.20833333333333331</c:v>
                </c:pt>
                <c:pt idx="3">
                  <c:v>0.20833333333333331</c:v>
                </c:pt>
                <c:pt idx="4">
                  <c:v>0.20833333333333331</c:v>
                </c:pt>
                <c:pt idx="5">
                  <c:v>0.20833333333333331</c:v>
                </c:pt>
                <c:pt idx="6">
                  <c:v>0.20833333333333331</c:v>
                </c:pt>
                <c:pt idx="7">
                  <c:v>0.20833333333333331</c:v>
                </c:pt>
              </c:numCache>
            </c:numRef>
          </c:val>
          <c:smooth val="0"/>
          <c:extLst>
            <c:ext xmlns:c16="http://schemas.microsoft.com/office/drawing/2014/chart" uri="{C3380CC4-5D6E-409C-BE32-E72D297353CC}">
              <c16:uniqueId val="{00000001-9711-4F81-8D76-53D7D36A8CE5}"/>
            </c:ext>
          </c:extLst>
        </c:ser>
        <c:dLbls>
          <c:showLegendKey val="0"/>
          <c:showVal val="0"/>
          <c:showCatName val="0"/>
          <c:showSerName val="0"/>
          <c:showPercent val="0"/>
          <c:showBubbleSize val="0"/>
        </c:dLbls>
        <c:marker val="1"/>
        <c:smooth val="0"/>
        <c:axId val="620249320"/>
        <c:axId val="665576296"/>
      </c:lineChart>
      <c:catAx>
        <c:axId val="620248536"/>
        <c:scaling>
          <c:orientation val="minMax"/>
        </c:scaling>
        <c:delete val="0"/>
        <c:axPos val="b"/>
        <c:numFmt formatCode="General" sourceLinked="1"/>
        <c:majorTickMark val="cross"/>
        <c:minorTickMark val="none"/>
        <c:tickLblPos val="nextTo"/>
        <c:spPr>
          <a:ln w="3175">
            <a:solidFill>
              <a:srgbClr val="000000"/>
            </a:solidFill>
            <a:prstDash val="solid"/>
          </a:ln>
        </c:spPr>
        <c:txPr>
          <a:bodyPr rot="-2700000" vert="horz"/>
          <a:lstStyle/>
          <a:p>
            <a:pPr>
              <a:defRPr lang="en-US" sz="1000" b="0" i="0" u="none" strike="noStrike" baseline="0">
                <a:solidFill>
                  <a:srgbClr val="000000"/>
                </a:solidFill>
                <a:latin typeface="Arial"/>
                <a:ea typeface="Arial"/>
                <a:cs typeface="Arial"/>
              </a:defRPr>
            </a:pPr>
            <a:endParaRPr lang="es-MX"/>
          </a:p>
        </c:txPr>
        <c:crossAx val="620248928"/>
        <c:crosses val="autoZero"/>
        <c:auto val="1"/>
        <c:lblAlgn val="ctr"/>
        <c:lblOffset val="100"/>
        <c:tickLblSkip val="1"/>
        <c:tickMarkSkip val="1"/>
        <c:noMultiLvlLbl val="0"/>
      </c:catAx>
      <c:valAx>
        <c:axId val="620248928"/>
        <c:scaling>
          <c:orientation val="minMax"/>
        </c:scaling>
        <c:delete val="0"/>
        <c:axPos val="l"/>
        <c:majorGridlines>
          <c:spPr>
            <a:ln w="3175">
              <a:solidFill>
                <a:srgbClr val="000000"/>
              </a:solidFill>
              <a:prstDash val="solid"/>
            </a:ln>
          </c:spPr>
        </c:majorGridlines>
        <c:numFmt formatCode="General" sourceLinked="1"/>
        <c:majorTickMark val="cross"/>
        <c:minorTickMark val="none"/>
        <c:tickLblPos val="nextTo"/>
        <c:spPr>
          <a:ln w="3175">
            <a:solidFill>
              <a:srgbClr val="000000"/>
            </a:solidFill>
            <a:prstDash val="solid"/>
          </a:ln>
        </c:spPr>
        <c:txPr>
          <a:bodyPr rot="0" vert="horz"/>
          <a:lstStyle/>
          <a:p>
            <a:pPr>
              <a:defRPr lang="en-US" sz="1000" b="0" i="0" u="none" strike="noStrike" baseline="0">
                <a:solidFill>
                  <a:srgbClr val="000000"/>
                </a:solidFill>
                <a:latin typeface="Arial"/>
                <a:ea typeface="Arial"/>
                <a:cs typeface="Arial"/>
              </a:defRPr>
            </a:pPr>
            <a:endParaRPr lang="es-MX"/>
          </a:p>
        </c:txPr>
        <c:crossAx val="620248536"/>
        <c:crosses val="autoZero"/>
        <c:crossBetween val="between"/>
      </c:valAx>
      <c:catAx>
        <c:axId val="620249320"/>
        <c:scaling>
          <c:orientation val="minMax"/>
        </c:scaling>
        <c:delete val="1"/>
        <c:axPos val="b"/>
        <c:numFmt formatCode="General" sourceLinked="1"/>
        <c:majorTickMark val="out"/>
        <c:minorTickMark val="none"/>
        <c:tickLblPos val="none"/>
        <c:crossAx val="665576296"/>
        <c:crosses val="autoZero"/>
        <c:auto val="1"/>
        <c:lblAlgn val="ctr"/>
        <c:lblOffset val="100"/>
        <c:noMultiLvlLbl val="0"/>
      </c:catAx>
      <c:valAx>
        <c:axId val="665576296"/>
        <c:scaling>
          <c:orientation val="minMax"/>
        </c:scaling>
        <c:delete val="0"/>
        <c:axPos val="r"/>
        <c:numFmt formatCode="0.0%" sourceLinked="1"/>
        <c:majorTickMark val="cross"/>
        <c:minorTickMark val="none"/>
        <c:tickLblPos val="nextTo"/>
        <c:spPr>
          <a:ln w="3175">
            <a:solidFill>
              <a:srgbClr val="000000"/>
            </a:solidFill>
            <a:prstDash val="solid"/>
          </a:ln>
        </c:spPr>
        <c:txPr>
          <a:bodyPr rot="0" vert="horz"/>
          <a:lstStyle/>
          <a:p>
            <a:pPr>
              <a:defRPr lang="en-US" sz="1000" b="0" i="0" u="none" strike="noStrike" baseline="0">
                <a:solidFill>
                  <a:srgbClr val="000000"/>
                </a:solidFill>
                <a:latin typeface="Arial"/>
                <a:ea typeface="Arial"/>
                <a:cs typeface="Arial"/>
              </a:defRPr>
            </a:pPr>
            <a:endParaRPr lang="es-MX"/>
          </a:p>
        </c:txPr>
        <c:crossAx val="620249320"/>
        <c:crosses val="max"/>
        <c:crossBetween val="between"/>
      </c:valAx>
      <c:spPr>
        <a:solidFill>
          <a:srgbClr val="C0C0C0"/>
        </a:solidFill>
        <a:ln w="12700">
          <a:solidFill>
            <a:srgbClr val="808080"/>
          </a:solidFill>
          <a:prstDash val="solid"/>
        </a:ln>
      </c:spPr>
    </c:plotArea>
    <c:plotVisOnly val="1"/>
    <c:dispBlanksAs val="gap"/>
    <c:showDLblsOverMax val="0"/>
  </c:chart>
  <c:spPr>
    <a:solidFill>
      <a:srgbClr val="FFFFFF"/>
    </a:solidFill>
    <a:ln w="3175">
      <a:solidFill>
        <a:srgbClr val="000000"/>
      </a:solidFill>
      <a:prstDash val="solid"/>
    </a:ln>
  </c:spPr>
  <c:txPr>
    <a:bodyPr/>
    <a:lstStyle/>
    <a:p>
      <a:pPr>
        <a:defRPr sz="1000" b="0" i="0" u="none" strike="noStrike" baseline="0">
          <a:solidFill>
            <a:srgbClr val="000000"/>
          </a:solidFill>
          <a:latin typeface="Arial"/>
          <a:ea typeface="Arial"/>
          <a:cs typeface="Arial"/>
        </a:defRPr>
      </a:pPr>
      <a:endParaRPr lang="es-MX"/>
    </a:p>
  </c:txPr>
  <c:printSettings>
    <c:headerFooter alignWithMargins="0">
      <c:oddHeader>&amp;A</c:oddHeader>
      <c:oddFooter>Page &amp;P</c:oddFooter>
    </c:headerFooter>
    <c:pageMargins b="1" l="0.75000000000000033" r="0.75000000000000033"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view3D>
      <c:rotX val="15"/>
      <c:rotY val="0"/>
      <c:rAngAx val="0"/>
      <c:perspective val="0"/>
    </c:view3D>
    <c:floor>
      <c:thickness val="0"/>
    </c:floor>
    <c:sideWall>
      <c:thickness val="0"/>
    </c:sideWall>
    <c:backWall>
      <c:thickness val="0"/>
    </c:backWall>
    <c:plotArea>
      <c:layout>
        <c:manualLayout>
          <c:layoutTarget val="inner"/>
          <c:xMode val="edge"/>
          <c:yMode val="edge"/>
          <c:x val="8.2379862700228845E-2"/>
          <c:y val="0.33167082294264383"/>
          <c:w val="0.75286041189931363"/>
          <c:h val="0.32418952618453883"/>
        </c:manualLayout>
      </c:layout>
      <c:pie3DChart>
        <c:varyColors val="1"/>
        <c:ser>
          <c:idx val="0"/>
          <c:order val="0"/>
          <c:spPr>
            <a:solidFill>
              <a:srgbClr val="9999FF"/>
            </a:solidFill>
            <a:ln w="12700">
              <a:solidFill>
                <a:srgbClr val="000000"/>
              </a:solidFill>
              <a:prstDash val="solid"/>
            </a:ln>
          </c:spPr>
          <c:dPt>
            <c:idx val="0"/>
            <c:bubble3D val="0"/>
            <c:explosion val="2"/>
            <c:spPr>
              <a:gradFill rotWithShape="0">
                <a:gsLst>
                  <a:gs pos="0">
                    <a:srgbClr val="FF9900"/>
                  </a:gs>
                  <a:gs pos="100000">
                    <a:srgbClr val="FFCC00"/>
                  </a:gs>
                </a:gsLst>
                <a:lin ang="5400000" scaled="1"/>
              </a:gradFill>
              <a:ln w="12700">
                <a:solidFill>
                  <a:srgbClr val="000000"/>
                </a:solidFill>
                <a:prstDash val="solid"/>
              </a:ln>
            </c:spPr>
            <c:extLst>
              <c:ext xmlns:c16="http://schemas.microsoft.com/office/drawing/2014/chart" uri="{C3380CC4-5D6E-409C-BE32-E72D297353CC}">
                <c16:uniqueId val="{00000001-99E6-4021-B9FC-1EAF30951ED9}"/>
              </c:ext>
            </c:extLst>
          </c:dPt>
          <c:dPt>
            <c:idx val="1"/>
            <c:bubble3D val="0"/>
            <c:explosion val="4"/>
            <c:spPr>
              <a:gradFill rotWithShape="0">
                <a:gsLst>
                  <a:gs pos="0">
                    <a:srgbClr val="FF6600"/>
                  </a:gs>
                  <a:gs pos="100000">
                    <a:srgbClr val="FFFF00"/>
                  </a:gs>
                </a:gsLst>
                <a:lin ang="5400000" scaled="1"/>
              </a:gradFill>
              <a:ln w="12700">
                <a:solidFill>
                  <a:srgbClr val="000000"/>
                </a:solidFill>
                <a:prstDash val="solid"/>
              </a:ln>
            </c:spPr>
            <c:extLst>
              <c:ext xmlns:c16="http://schemas.microsoft.com/office/drawing/2014/chart" uri="{C3380CC4-5D6E-409C-BE32-E72D297353CC}">
                <c16:uniqueId val="{00000003-99E6-4021-B9FC-1EAF30951ED9}"/>
              </c:ext>
            </c:extLst>
          </c:dPt>
          <c:dPt>
            <c:idx val="2"/>
            <c:bubble3D val="0"/>
            <c:explosion val="3"/>
            <c:spPr>
              <a:gradFill rotWithShape="0">
                <a:gsLst>
                  <a:gs pos="0">
                    <a:srgbClr val="FF0000"/>
                  </a:gs>
                  <a:gs pos="100000">
                    <a:srgbClr val="FF0000">
                      <a:gamma/>
                      <a:shade val="46275"/>
                      <a:invGamma/>
                    </a:srgbClr>
                  </a:gs>
                </a:gsLst>
                <a:lin ang="5400000" scaled="1"/>
              </a:gradFill>
              <a:ln w="12700">
                <a:solidFill>
                  <a:srgbClr val="000000"/>
                </a:solidFill>
                <a:prstDash val="solid"/>
              </a:ln>
            </c:spPr>
            <c:extLst>
              <c:ext xmlns:c16="http://schemas.microsoft.com/office/drawing/2014/chart" uri="{C3380CC4-5D6E-409C-BE32-E72D297353CC}">
                <c16:uniqueId val="{00000005-99E6-4021-B9FC-1EAF30951ED9}"/>
              </c:ext>
            </c:extLst>
          </c:dPt>
          <c:dLbls>
            <c:dLbl>
              <c:idx val="1"/>
              <c:layout>
                <c:manualLayout>
                  <c:x val="-8.6773455377574374E-2"/>
                  <c:y val="4.3478181187451316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99E6-4021-B9FC-1EAF30951ED9}"/>
                </c:ext>
              </c:extLst>
            </c:dLbl>
            <c:numFmt formatCode="0%" sourceLinked="0"/>
            <c:spPr>
              <a:noFill/>
              <a:ln w="25400">
                <a:noFill/>
              </a:ln>
            </c:spPr>
            <c:txPr>
              <a:bodyPr/>
              <a:lstStyle/>
              <a:p>
                <a:pPr>
                  <a:defRPr lang="en-US" sz="950" b="0" i="0" u="none" strike="noStrike" baseline="0">
                    <a:solidFill>
                      <a:srgbClr val="000000"/>
                    </a:solidFill>
                    <a:latin typeface="Arial"/>
                    <a:ea typeface="Arial"/>
                    <a:cs typeface="Arial"/>
                  </a:defRPr>
                </a:pPr>
                <a:endParaRPr lang="es-MX"/>
              </a:p>
            </c:txPr>
            <c:showLegendKey val="0"/>
            <c:showVal val="0"/>
            <c:showCatName val="1"/>
            <c:showSerName val="0"/>
            <c:showPercent val="1"/>
            <c:showBubbleSize val="0"/>
            <c:showLeaderLines val="1"/>
            <c:extLst>
              <c:ext xmlns:c15="http://schemas.microsoft.com/office/drawing/2012/chart" uri="{CE6537A1-D6FC-4f65-9D91-7224C49458BB}"/>
            </c:extLst>
          </c:dLbls>
          <c:cat>
            <c:strRef>
              <c:f>'Reporte Errores'!$A$67:$A$69</c:f>
              <c:strCache>
                <c:ptCount val="3"/>
                <c:pt idx="0">
                  <c:v>Revisados </c:v>
                </c:pt>
                <c:pt idx="1">
                  <c:v>Corregidos sin Revisar</c:v>
                </c:pt>
                <c:pt idx="2">
                  <c:v>Sin Atención</c:v>
                </c:pt>
              </c:strCache>
            </c:strRef>
          </c:cat>
          <c:val>
            <c:numRef>
              <c:f>'Reporte Errores'!$B$67:$B$69</c:f>
              <c:numCache>
                <c:formatCode>_(* #,##0.00_);_(* \(#,##0.00\);_(* "-"??_);_(@_)</c:formatCode>
                <c:ptCount val="3"/>
                <c:pt idx="0" formatCode="General">
                  <c:v>20</c:v>
                </c:pt>
                <c:pt idx="1">
                  <c:v>-1</c:v>
                </c:pt>
                <c:pt idx="2" formatCode="0">
                  <c:v>5</c:v>
                </c:pt>
              </c:numCache>
            </c:numRef>
          </c:val>
          <c:extLst>
            <c:ext xmlns:c16="http://schemas.microsoft.com/office/drawing/2014/chart" uri="{C3380CC4-5D6E-409C-BE32-E72D297353CC}">
              <c16:uniqueId val="{00000006-99E6-4021-B9FC-1EAF30951ED9}"/>
            </c:ext>
          </c:extLst>
        </c:ser>
        <c:dLbls>
          <c:showLegendKey val="0"/>
          <c:showVal val="0"/>
          <c:showCatName val="1"/>
          <c:showSerName val="0"/>
          <c:showPercent val="1"/>
          <c:showBubbleSize val="0"/>
          <c:showLeaderLines val="1"/>
        </c:dLbls>
      </c:pie3DChart>
      <c:spPr>
        <a:noFill/>
        <a:ln w="25400">
          <a:noFill/>
        </a:ln>
      </c:spPr>
    </c:plotArea>
    <c:plotVisOnly val="1"/>
    <c:dispBlanksAs val="zero"/>
    <c:showDLblsOverMax val="0"/>
  </c:chart>
  <c:spPr>
    <a:solidFill>
      <a:srgbClr val="FFFFFF"/>
    </a:solidFill>
    <a:ln w="3175">
      <a:solidFill>
        <a:srgbClr val="000000"/>
      </a:solidFill>
      <a:prstDash val="solid"/>
    </a:ln>
  </c:spPr>
  <c:txPr>
    <a:bodyPr/>
    <a:lstStyle/>
    <a:p>
      <a:pPr>
        <a:defRPr sz="900" b="0" i="0" u="none" strike="noStrike" baseline="0">
          <a:solidFill>
            <a:srgbClr val="000000"/>
          </a:solidFill>
          <a:latin typeface="Arial"/>
          <a:ea typeface="Arial"/>
          <a:cs typeface="Arial"/>
        </a:defRPr>
      </a:pPr>
      <a:endParaRPr lang="es-MX"/>
    </a:p>
  </c:txPr>
  <c:printSettings>
    <c:headerFooter alignWithMargins="0"/>
    <c:pageMargins b="1" l="0.75000000000000033" r="0.75000000000000033" t="1" header="0.5" footer="0.5"/>
    <c:pageSetup/>
  </c:printSettings>
</c:chartSpac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5.png"/><Relationship Id="rId21" Type="http://schemas.openxmlformats.org/officeDocument/2006/relationships/image" Target="../media/image23.png"/><Relationship Id="rId34" Type="http://schemas.openxmlformats.org/officeDocument/2006/relationships/image" Target="../media/image36.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33" Type="http://schemas.openxmlformats.org/officeDocument/2006/relationships/image" Target="../media/image35.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32" Type="http://schemas.openxmlformats.org/officeDocument/2006/relationships/image" Target="../media/image34.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10" Type="http://schemas.openxmlformats.org/officeDocument/2006/relationships/image" Target="../media/image12.png"/><Relationship Id="rId19" Type="http://schemas.openxmlformats.org/officeDocument/2006/relationships/image" Target="../media/image21.png"/><Relationship Id="rId31" Type="http://schemas.openxmlformats.org/officeDocument/2006/relationships/image" Target="../media/image33.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7.png"/><Relationship Id="rId8" Type="http://schemas.openxmlformats.org/officeDocument/2006/relationships/image" Target="../media/image10.png"/></Relationships>
</file>

<file path=xl/drawings/_rels/drawing3.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295275</xdr:colOff>
      <xdr:row>0</xdr:row>
      <xdr:rowOff>28574</xdr:rowOff>
    </xdr:from>
    <xdr:to>
      <xdr:col>2</xdr:col>
      <xdr:colOff>762000</xdr:colOff>
      <xdr:row>4</xdr:row>
      <xdr:rowOff>228599</xdr:rowOff>
    </xdr:to>
    <xdr:pic>
      <xdr:nvPicPr>
        <xdr:cNvPr id="7" name="4 Imagen" descr="consar">
          <a:extLst>
            <a:ext uri="{FF2B5EF4-FFF2-40B4-BE49-F238E27FC236}">
              <a16:creationId xmlns:a16="http://schemas.microsoft.com/office/drawing/2014/main" id="{00000000-0008-0000-0000-000007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81050" y="28574"/>
          <a:ext cx="115252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504825</xdr:colOff>
      <xdr:row>1</xdr:row>
      <xdr:rowOff>0</xdr:rowOff>
    </xdr:from>
    <xdr:to>
      <xdr:col>7</xdr:col>
      <xdr:colOff>1619250</xdr:colOff>
      <xdr:row>4</xdr:row>
      <xdr:rowOff>114300</xdr:rowOff>
    </xdr:to>
    <xdr:pic>
      <xdr:nvPicPr>
        <xdr:cNvPr id="5" name="Imagen 4">
          <a:extLst>
            <a:ext uri="{FF2B5EF4-FFF2-40B4-BE49-F238E27FC236}">
              <a16:creationId xmlns:a16="http://schemas.microsoft.com/office/drawing/2014/main" id="{12EF8623-4D78-4705-8856-D60F6BF34AA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115300" y="161925"/>
          <a:ext cx="111442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34</xdr:row>
      <xdr:rowOff>19050</xdr:rowOff>
    </xdr:from>
    <xdr:to>
      <xdr:col>16</xdr:col>
      <xdr:colOff>144655</xdr:colOff>
      <xdr:row>64</xdr:row>
      <xdr:rowOff>24587</xdr:rowOff>
    </xdr:to>
    <xdr:pic>
      <xdr:nvPicPr>
        <xdr:cNvPr id="2" name="Imagen 1"/>
        <xdr:cNvPicPr>
          <a:picLocks noChangeAspect="1"/>
        </xdr:cNvPicPr>
      </xdr:nvPicPr>
      <xdr:blipFill>
        <a:blip xmlns:r="http://schemas.openxmlformats.org/officeDocument/2006/relationships" r:embed="rId1"/>
        <a:stretch>
          <a:fillRect/>
        </a:stretch>
      </xdr:blipFill>
      <xdr:spPr>
        <a:xfrm>
          <a:off x="800100" y="933450"/>
          <a:ext cx="11574655" cy="6863537"/>
        </a:xfrm>
        <a:prstGeom prst="rect">
          <a:avLst/>
        </a:prstGeom>
      </xdr:spPr>
    </xdr:pic>
    <xdr:clientData/>
  </xdr:twoCellAnchor>
  <xdr:twoCellAnchor editAs="oneCell">
    <xdr:from>
      <xdr:col>0</xdr:col>
      <xdr:colOff>781050</xdr:colOff>
      <xdr:row>66</xdr:row>
      <xdr:rowOff>19050</xdr:rowOff>
    </xdr:from>
    <xdr:to>
      <xdr:col>17</xdr:col>
      <xdr:colOff>592337</xdr:colOff>
      <xdr:row>99</xdr:row>
      <xdr:rowOff>67735</xdr:rowOff>
    </xdr:to>
    <xdr:pic>
      <xdr:nvPicPr>
        <xdr:cNvPr id="3" name="Imagen 2"/>
        <xdr:cNvPicPr>
          <a:picLocks noChangeAspect="1"/>
        </xdr:cNvPicPr>
      </xdr:nvPicPr>
      <xdr:blipFill>
        <a:blip xmlns:r="http://schemas.openxmlformats.org/officeDocument/2006/relationships" r:embed="rId2"/>
        <a:stretch>
          <a:fillRect/>
        </a:stretch>
      </xdr:blipFill>
      <xdr:spPr>
        <a:xfrm>
          <a:off x="781050" y="9391650"/>
          <a:ext cx="12803387" cy="7592485"/>
        </a:xfrm>
        <a:prstGeom prst="rect">
          <a:avLst/>
        </a:prstGeom>
      </xdr:spPr>
    </xdr:pic>
    <xdr:clientData/>
  </xdr:twoCellAnchor>
  <xdr:twoCellAnchor editAs="oneCell">
    <xdr:from>
      <xdr:col>1</xdr:col>
      <xdr:colOff>9525</xdr:colOff>
      <xdr:row>101</xdr:row>
      <xdr:rowOff>57150</xdr:rowOff>
    </xdr:from>
    <xdr:to>
      <xdr:col>18</xdr:col>
      <xdr:colOff>201860</xdr:colOff>
      <xdr:row>132</xdr:row>
      <xdr:rowOff>162929</xdr:rowOff>
    </xdr:to>
    <xdr:pic>
      <xdr:nvPicPr>
        <xdr:cNvPr id="4" name="Imagen 3"/>
        <xdr:cNvPicPr>
          <a:picLocks noChangeAspect="1"/>
        </xdr:cNvPicPr>
      </xdr:nvPicPr>
      <xdr:blipFill>
        <a:blip xmlns:r="http://schemas.openxmlformats.org/officeDocument/2006/relationships" r:embed="rId3"/>
        <a:stretch>
          <a:fillRect/>
        </a:stretch>
      </xdr:blipFill>
      <xdr:spPr>
        <a:xfrm>
          <a:off x="809625" y="16287750"/>
          <a:ext cx="13146335" cy="7192379"/>
        </a:xfrm>
        <a:prstGeom prst="rect">
          <a:avLst/>
        </a:prstGeom>
      </xdr:spPr>
    </xdr:pic>
    <xdr:clientData/>
  </xdr:twoCellAnchor>
  <xdr:twoCellAnchor editAs="oneCell">
    <xdr:from>
      <xdr:col>1</xdr:col>
      <xdr:colOff>0</xdr:colOff>
      <xdr:row>135</xdr:row>
      <xdr:rowOff>0</xdr:rowOff>
    </xdr:from>
    <xdr:to>
      <xdr:col>17</xdr:col>
      <xdr:colOff>468492</xdr:colOff>
      <xdr:row>165</xdr:row>
      <xdr:rowOff>220063</xdr:rowOff>
    </xdr:to>
    <xdr:pic>
      <xdr:nvPicPr>
        <xdr:cNvPr id="5" name="Imagen 4"/>
        <xdr:cNvPicPr>
          <a:picLocks noChangeAspect="1"/>
        </xdr:cNvPicPr>
      </xdr:nvPicPr>
      <xdr:blipFill>
        <a:blip xmlns:r="http://schemas.openxmlformats.org/officeDocument/2006/relationships" r:embed="rId4"/>
        <a:stretch>
          <a:fillRect/>
        </a:stretch>
      </xdr:blipFill>
      <xdr:spPr>
        <a:xfrm>
          <a:off x="800100" y="24003000"/>
          <a:ext cx="12660492" cy="7078063"/>
        </a:xfrm>
        <a:prstGeom prst="rect">
          <a:avLst/>
        </a:prstGeom>
      </xdr:spPr>
    </xdr:pic>
    <xdr:clientData/>
  </xdr:twoCellAnchor>
  <xdr:twoCellAnchor editAs="oneCell">
    <xdr:from>
      <xdr:col>1</xdr:col>
      <xdr:colOff>0</xdr:colOff>
      <xdr:row>168</xdr:row>
      <xdr:rowOff>0</xdr:rowOff>
    </xdr:from>
    <xdr:to>
      <xdr:col>17</xdr:col>
      <xdr:colOff>458965</xdr:colOff>
      <xdr:row>199</xdr:row>
      <xdr:rowOff>10515</xdr:rowOff>
    </xdr:to>
    <xdr:pic>
      <xdr:nvPicPr>
        <xdr:cNvPr id="6" name="Imagen 5"/>
        <xdr:cNvPicPr>
          <a:picLocks noChangeAspect="1"/>
        </xdr:cNvPicPr>
      </xdr:nvPicPr>
      <xdr:blipFill>
        <a:blip xmlns:r="http://schemas.openxmlformats.org/officeDocument/2006/relationships" r:embed="rId5"/>
        <a:stretch>
          <a:fillRect/>
        </a:stretch>
      </xdr:blipFill>
      <xdr:spPr>
        <a:xfrm>
          <a:off x="800100" y="31546800"/>
          <a:ext cx="12650965" cy="7097115"/>
        </a:xfrm>
        <a:prstGeom prst="rect">
          <a:avLst/>
        </a:prstGeom>
      </xdr:spPr>
    </xdr:pic>
    <xdr:clientData/>
  </xdr:twoCellAnchor>
  <xdr:twoCellAnchor editAs="oneCell">
    <xdr:from>
      <xdr:col>18</xdr:col>
      <xdr:colOff>0</xdr:colOff>
      <xdr:row>168</xdr:row>
      <xdr:rowOff>0</xdr:rowOff>
    </xdr:from>
    <xdr:to>
      <xdr:col>34</xdr:col>
      <xdr:colOff>373229</xdr:colOff>
      <xdr:row>198</xdr:row>
      <xdr:rowOff>957</xdr:rowOff>
    </xdr:to>
    <xdr:pic>
      <xdr:nvPicPr>
        <xdr:cNvPr id="7" name="Imagen 6"/>
        <xdr:cNvPicPr>
          <a:picLocks noChangeAspect="1"/>
        </xdr:cNvPicPr>
      </xdr:nvPicPr>
      <xdr:blipFill>
        <a:blip xmlns:r="http://schemas.openxmlformats.org/officeDocument/2006/relationships" r:embed="rId6"/>
        <a:stretch>
          <a:fillRect/>
        </a:stretch>
      </xdr:blipFill>
      <xdr:spPr>
        <a:xfrm>
          <a:off x="13754100" y="31546800"/>
          <a:ext cx="12565229" cy="6858957"/>
        </a:xfrm>
        <a:prstGeom prst="rect">
          <a:avLst/>
        </a:prstGeom>
      </xdr:spPr>
    </xdr:pic>
    <xdr:clientData/>
  </xdr:twoCellAnchor>
  <xdr:twoCellAnchor editAs="oneCell">
    <xdr:from>
      <xdr:col>1</xdr:col>
      <xdr:colOff>0</xdr:colOff>
      <xdr:row>233</xdr:row>
      <xdr:rowOff>0</xdr:rowOff>
    </xdr:from>
    <xdr:to>
      <xdr:col>17</xdr:col>
      <xdr:colOff>344650</xdr:colOff>
      <xdr:row>260</xdr:row>
      <xdr:rowOff>219967</xdr:rowOff>
    </xdr:to>
    <xdr:pic>
      <xdr:nvPicPr>
        <xdr:cNvPr id="8" name="Imagen 7"/>
        <xdr:cNvPicPr>
          <a:picLocks noChangeAspect="1"/>
        </xdr:cNvPicPr>
      </xdr:nvPicPr>
      <xdr:blipFill>
        <a:blip xmlns:r="http://schemas.openxmlformats.org/officeDocument/2006/relationships" r:embed="rId7"/>
        <a:stretch>
          <a:fillRect/>
        </a:stretch>
      </xdr:blipFill>
      <xdr:spPr>
        <a:xfrm>
          <a:off x="800100" y="48463200"/>
          <a:ext cx="12536650" cy="6392167"/>
        </a:xfrm>
        <a:prstGeom prst="rect">
          <a:avLst/>
        </a:prstGeom>
      </xdr:spPr>
    </xdr:pic>
    <xdr:clientData/>
  </xdr:twoCellAnchor>
  <xdr:twoCellAnchor editAs="oneCell">
    <xdr:from>
      <xdr:col>1</xdr:col>
      <xdr:colOff>0</xdr:colOff>
      <xdr:row>200</xdr:row>
      <xdr:rowOff>0</xdr:rowOff>
    </xdr:from>
    <xdr:to>
      <xdr:col>17</xdr:col>
      <xdr:colOff>439913</xdr:colOff>
      <xdr:row>230</xdr:row>
      <xdr:rowOff>201010</xdr:rowOff>
    </xdr:to>
    <xdr:pic>
      <xdr:nvPicPr>
        <xdr:cNvPr id="9" name="Imagen 8"/>
        <xdr:cNvPicPr>
          <a:picLocks noChangeAspect="1"/>
        </xdr:cNvPicPr>
      </xdr:nvPicPr>
      <xdr:blipFill>
        <a:blip xmlns:r="http://schemas.openxmlformats.org/officeDocument/2006/relationships" r:embed="rId8"/>
        <a:stretch>
          <a:fillRect/>
        </a:stretch>
      </xdr:blipFill>
      <xdr:spPr>
        <a:xfrm>
          <a:off x="800100" y="38862000"/>
          <a:ext cx="12631913" cy="7059010"/>
        </a:xfrm>
        <a:prstGeom prst="rect">
          <a:avLst/>
        </a:prstGeom>
      </xdr:spPr>
    </xdr:pic>
    <xdr:clientData/>
  </xdr:twoCellAnchor>
  <xdr:twoCellAnchor editAs="oneCell">
    <xdr:from>
      <xdr:col>18</xdr:col>
      <xdr:colOff>0</xdr:colOff>
      <xdr:row>200</xdr:row>
      <xdr:rowOff>0</xdr:rowOff>
    </xdr:from>
    <xdr:to>
      <xdr:col>34</xdr:col>
      <xdr:colOff>439913</xdr:colOff>
      <xdr:row>228</xdr:row>
      <xdr:rowOff>29472</xdr:rowOff>
    </xdr:to>
    <xdr:pic>
      <xdr:nvPicPr>
        <xdr:cNvPr id="10" name="Imagen 9"/>
        <xdr:cNvPicPr>
          <a:picLocks noChangeAspect="1"/>
        </xdr:cNvPicPr>
      </xdr:nvPicPr>
      <xdr:blipFill>
        <a:blip xmlns:r="http://schemas.openxmlformats.org/officeDocument/2006/relationships" r:embed="rId9"/>
        <a:stretch>
          <a:fillRect/>
        </a:stretch>
      </xdr:blipFill>
      <xdr:spPr>
        <a:xfrm>
          <a:off x="13754100" y="38862000"/>
          <a:ext cx="12631913" cy="6430272"/>
        </a:xfrm>
        <a:prstGeom prst="rect">
          <a:avLst/>
        </a:prstGeom>
      </xdr:spPr>
    </xdr:pic>
    <xdr:clientData/>
  </xdr:twoCellAnchor>
  <xdr:twoCellAnchor editAs="oneCell">
    <xdr:from>
      <xdr:col>35</xdr:col>
      <xdr:colOff>0</xdr:colOff>
      <xdr:row>200</xdr:row>
      <xdr:rowOff>0</xdr:rowOff>
    </xdr:from>
    <xdr:to>
      <xdr:col>51</xdr:col>
      <xdr:colOff>458965</xdr:colOff>
      <xdr:row>228</xdr:row>
      <xdr:rowOff>86630</xdr:rowOff>
    </xdr:to>
    <xdr:pic>
      <xdr:nvPicPr>
        <xdr:cNvPr id="11" name="Imagen 10"/>
        <xdr:cNvPicPr>
          <a:picLocks noChangeAspect="1"/>
        </xdr:cNvPicPr>
      </xdr:nvPicPr>
      <xdr:blipFill>
        <a:blip xmlns:r="http://schemas.openxmlformats.org/officeDocument/2006/relationships" r:embed="rId10"/>
        <a:stretch>
          <a:fillRect/>
        </a:stretch>
      </xdr:blipFill>
      <xdr:spPr>
        <a:xfrm>
          <a:off x="26708100" y="38862000"/>
          <a:ext cx="12650965" cy="6487430"/>
        </a:xfrm>
        <a:prstGeom prst="rect">
          <a:avLst/>
        </a:prstGeom>
      </xdr:spPr>
    </xdr:pic>
    <xdr:clientData/>
  </xdr:twoCellAnchor>
  <xdr:twoCellAnchor editAs="oneCell">
    <xdr:from>
      <xdr:col>52</xdr:col>
      <xdr:colOff>0</xdr:colOff>
      <xdr:row>200</xdr:row>
      <xdr:rowOff>0</xdr:rowOff>
    </xdr:from>
    <xdr:to>
      <xdr:col>68</xdr:col>
      <xdr:colOff>382755</xdr:colOff>
      <xdr:row>229</xdr:row>
      <xdr:rowOff>191452</xdr:rowOff>
    </xdr:to>
    <xdr:pic>
      <xdr:nvPicPr>
        <xdr:cNvPr id="12" name="Imagen 11"/>
        <xdr:cNvPicPr>
          <a:picLocks noChangeAspect="1"/>
        </xdr:cNvPicPr>
      </xdr:nvPicPr>
      <xdr:blipFill>
        <a:blip xmlns:r="http://schemas.openxmlformats.org/officeDocument/2006/relationships" r:embed="rId11"/>
        <a:stretch>
          <a:fillRect/>
        </a:stretch>
      </xdr:blipFill>
      <xdr:spPr>
        <a:xfrm>
          <a:off x="39662100" y="38862000"/>
          <a:ext cx="12574755" cy="6820852"/>
        </a:xfrm>
        <a:prstGeom prst="rect">
          <a:avLst/>
        </a:prstGeom>
      </xdr:spPr>
    </xdr:pic>
    <xdr:clientData/>
  </xdr:twoCellAnchor>
  <xdr:twoCellAnchor editAs="oneCell">
    <xdr:from>
      <xdr:col>1</xdr:col>
      <xdr:colOff>0</xdr:colOff>
      <xdr:row>262</xdr:row>
      <xdr:rowOff>0</xdr:rowOff>
    </xdr:from>
    <xdr:to>
      <xdr:col>17</xdr:col>
      <xdr:colOff>449439</xdr:colOff>
      <xdr:row>290</xdr:row>
      <xdr:rowOff>115209</xdr:rowOff>
    </xdr:to>
    <xdr:pic>
      <xdr:nvPicPr>
        <xdr:cNvPr id="13" name="Imagen 12"/>
        <xdr:cNvPicPr>
          <a:picLocks noChangeAspect="1"/>
        </xdr:cNvPicPr>
      </xdr:nvPicPr>
      <xdr:blipFill>
        <a:blip xmlns:r="http://schemas.openxmlformats.org/officeDocument/2006/relationships" r:embed="rId12"/>
        <a:stretch>
          <a:fillRect/>
        </a:stretch>
      </xdr:blipFill>
      <xdr:spPr>
        <a:xfrm>
          <a:off x="800100" y="53035200"/>
          <a:ext cx="12641439" cy="6516009"/>
        </a:xfrm>
        <a:prstGeom prst="rect">
          <a:avLst/>
        </a:prstGeom>
      </xdr:spPr>
    </xdr:pic>
    <xdr:clientData/>
  </xdr:twoCellAnchor>
  <xdr:twoCellAnchor editAs="oneCell">
    <xdr:from>
      <xdr:col>1</xdr:col>
      <xdr:colOff>0</xdr:colOff>
      <xdr:row>292</xdr:row>
      <xdr:rowOff>0</xdr:rowOff>
    </xdr:from>
    <xdr:to>
      <xdr:col>17</xdr:col>
      <xdr:colOff>535176</xdr:colOff>
      <xdr:row>322</xdr:row>
      <xdr:rowOff>210536</xdr:rowOff>
    </xdr:to>
    <xdr:pic>
      <xdr:nvPicPr>
        <xdr:cNvPr id="14" name="Imagen 13"/>
        <xdr:cNvPicPr>
          <a:picLocks noChangeAspect="1"/>
        </xdr:cNvPicPr>
      </xdr:nvPicPr>
      <xdr:blipFill>
        <a:blip xmlns:r="http://schemas.openxmlformats.org/officeDocument/2006/relationships" r:embed="rId13"/>
        <a:stretch>
          <a:fillRect/>
        </a:stretch>
      </xdr:blipFill>
      <xdr:spPr>
        <a:xfrm>
          <a:off x="800100" y="59893200"/>
          <a:ext cx="12727176" cy="7068536"/>
        </a:xfrm>
        <a:prstGeom prst="rect">
          <a:avLst/>
        </a:prstGeom>
      </xdr:spPr>
    </xdr:pic>
    <xdr:clientData/>
  </xdr:twoCellAnchor>
  <xdr:twoCellAnchor editAs="oneCell">
    <xdr:from>
      <xdr:col>18</xdr:col>
      <xdr:colOff>0</xdr:colOff>
      <xdr:row>292</xdr:row>
      <xdr:rowOff>0</xdr:rowOff>
    </xdr:from>
    <xdr:to>
      <xdr:col>34</xdr:col>
      <xdr:colOff>468492</xdr:colOff>
      <xdr:row>322</xdr:row>
      <xdr:rowOff>124799</xdr:rowOff>
    </xdr:to>
    <xdr:pic>
      <xdr:nvPicPr>
        <xdr:cNvPr id="15" name="Imagen 14"/>
        <xdr:cNvPicPr>
          <a:picLocks noChangeAspect="1"/>
        </xdr:cNvPicPr>
      </xdr:nvPicPr>
      <xdr:blipFill>
        <a:blip xmlns:r="http://schemas.openxmlformats.org/officeDocument/2006/relationships" r:embed="rId14"/>
        <a:stretch>
          <a:fillRect/>
        </a:stretch>
      </xdr:blipFill>
      <xdr:spPr>
        <a:xfrm>
          <a:off x="13754100" y="59893200"/>
          <a:ext cx="12660492" cy="6982799"/>
        </a:xfrm>
        <a:prstGeom prst="rect">
          <a:avLst/>
        </a:prstGeom>
      </xdr:spPr>
    </xdr:pic>
    <xdr:clientData/>
  </xdr:twoCellAnchor>
  <xdr:twoCellAnchor editAs="oneCell">
    <xdr:from>
      <xdr:col>35</xdr:col>
      <xdr:colOff>0</xdr:colOff>
      <xdr:row>292</xdr:row>
      <xdr:rowOff>0</xdr:rowOff>
    </xdr:from>
    <xdr:to>
      <xdr:col>51</xdr:col>
      <xdr:colOff>487544</xdr:colOff>
      <xdr:row>323</xdr:row>
      <xdr:rowOff>58147</xdr:rowOff>
    </xdr:to>
    <xdr:pic>
      <xdr:nvPicPr>
        <xdr:cNvPr id="16" name="Imagen 15"/>
        <xdr:cNvPicPr>
          <a:picLocks noChangeAspect="1"/>
        </xdr:cNvPicPr>
      </xdr:nvPicPr>
      <xdr:blipFill>
        <a:blip xmlns:r="http://schemas.openxmlformats.org/officeDocument/2006/relationships" r:embed="rId15"/>
        <a:stretch>
          <a:fillRect/>
        </a:stretch>
      </xdr:blipFill>
      <xdr:spPr>
        <a:xfrm>
          <a:off x="26708100" y="59893200"/>
          <a:ext cx="12679544" cy="7144747"/>
        </a:xfrm>
        <a:prstGeom prst="rect">
          <a:avLst/>
        </a:prstGeom>
      </xdr:spPr>
    </xdr:pic>
    <xdr:clientData/>
  </xdr:twoCellAnchor>
  <xdr:twoCellAnchor editAs="oneCell">
    <xdr:from>
      <xdr:col>1</xdr:col>
      <xdr:colOff>0</xdr:colOff>
      <xdr:row>324</xdr:row>
      <xdr:rowOff>0</xdr:rowOff>
    </xdr:from>
    <xdr:to>
      <xdr:col>17</xdr:col>
      <xdr:colOff>468492</xdr:colOff>
      <xdr:row>355</xdr:row>
      <xdr:rowOff>48621</xdr:rowOff>
    </xdr:to>
    <xdr:pic>
      <xdr:nvPicPr>
        <xdr:cNvPr id="17" name="Imagen 16"/>
        <xdr:cNvPicPr>
          <a:picLocks noChangeAspect="1"/>
        </xdr:cNvPicPr>
      </xdr:nvPicPr>
      <xdr:blipFill>
        <a:blip xmlns:r="http://schemas.openxmlformats.org/officeDocument/2006/relationships" r:embed="rId16"/>
        <a:stretch>
          <a:fillRect/>
        </a:stretch>
      </xdr:blipFill>
      <xdr:spPr>
        <a:xfrm>
          <a:off x="800100" y="67208400"/>
          <a:ext cx="12660492" cy="7135221"/>
        </a:xfrm>
        <a:prstGeom prst="rect">
          <a:avLst/>
        </a:prstGeom>
      </xdr:spPr>
    </xdr:pic>
    <xdr:clientData/>
  </xdr:twoCellAnchor>
  <xdr:twoCellAnchor editAs="oneCell">
    <xdr:from>
      <xdr:col>1</xdr:col>
      <xdr:colOff>0</xdr:colOff>
      <xdr:row>357</xdr:row>
      <xdr:rowOff>0</xdr:rowOff>
    </xdr:from>
    <xdr:to>
      <xdr:col>17</xdr:col>
      <xdr:colOff>411334</xdr:colOff>
      <xdr:row>387</xdr:row>
      <xdr:rowOff>191484</xdr:rowOff>
    </xdr:to>
    <xdr:pic>
      <xdr:nvPicPr>
        <xdr:cNvPr id="18" name="Imagen 17"/>
        <xdr:cNvPicPr>
          <a:picLocks noChangeAspect="1"/>
        </xdr:cNvPicPr>
      </xdr:nvPicPr>
      <xdr:blipFill>
        <a:blip xmlns:r="http://schemas.openxmlformats.org/officeDocument/2006/relationships" r:embed="rId17"/>
        <a:stretch>
          <a:fillRect/>
        </a:stretch>
      </xdr:blipFill>
      <xdr:spPr>
        <a:xfrm>
          <a:off x="800100" y="74752200"/>
          <a:ext cx="12603334" cy="7049484"/>
        </a:xfrm>
        <a:prstGeom prst="rect">
          <a:avLst/>
        </a:prstGeom>
      </xdr:spPr>
    </xdr:pic>
    <xdr:clientData/>
  </xdr:twoCellAnchor>
  <xdr:twoCellAnchor editAs="oneCell">
    <xdr:from>
      <xdr:col>1</xdr:col>
      <xdr:colOff>0</xdr:colOff>
      <xdr:row>421</xdr:row>
      <xdr:rowOff>0</xdr:rowOff>
    </xdr:from>
    <xdr:to>
      <xdr:col>17</xdr:col>
      <xdr:colOff>487544</xdr:colOff>
      <xdr:row>449</xdr:row>
      <xdr:rowOff>29472</xdr:rowOff>
    </xdr:to>
    <xdr:pic>
      <xdr:nvPicPr>
        <xdr:cNvPr id="21" name="Imagen 20"/>
        <xdr:cNvPicPr>
          <a:picLocks noChangeAspect="1"/>
        </xdr:cNvPicPr>
      </xdr:nvPicPr>
      <xdr:blipFill>
        <a:blip xmlns:r="http://schemas.openxmlformats.org/officeDocument/2006/relationships" r:embed="rId18"/>
        <a:stretch>
          <a:fillRect/>
        </a:stretch>
      </xdr:blipFill>
      <xdr:spPr>
        <a:xfrm>
          <a:off x="800100" y="89382600"/>
          <a:ext cx="12679544" cy="6430272"/>
        </a:xfrm>
        <a:prstGeom prst="rect">
          <a:avLst/>
        </a:prstGeom>
      </xdr:spPr>
    </xdr:pic>
    <xdr:clientData/>
  </xdr:twoCellAnchor>
  <xdr:twoCellAnchor editAs="oneCell">
    <xdr:from>
      <xdr:col>1</xdr:col>
      <xdr:colOff>0</xdr:colOff>
      <xdr:row>450</xdr:row>
      <xdr:rowOff>0</xdr:rowOff>
    </xdr:from>
    <xdr:to>
      <xdr:col>17</xdr:col>
      <xdr:colOff>373229</xdr:colOff>
      <xdr:row>478</xdr:row>
      <xdr:rowOff>48525</xdr:rowOff>
    </xdr:to>
    <xdr:pic>
      <xdr:nvPicPr>
        <xdr:cNvPr id="22" name="Imagen 21"/>
        <xdr:cNvPicPr>
          <a:picLocks noChangeAspect="1"/>
        </xdr:cNvPicPr>
      </xdr:nvPicPr>
      <xdr:blipFill>
        <a:blip xmlns:r="http://schemas.openxmlformats.org/officeDocument/2006/relationships" r:embed="rId19"/>
        <a:stretch>
          <a:fillRect/>
        </a:stretch>
      </xdr:blipFill>
      <xdr:spPr>
        <a:xfrm>
          <a:off x="800100" y="96012000"/>
          <a:ext cx="12565229" cy="6449325"/>
        </a:xfrm>
        <a:prstGeom prst="rect">
          <a:avLst/>
        </a:prstGeom>
      </xdr:spPr>
    </xdr:pic>
    <xdr:clientData/>
  </xdr:twoCellAnchor>
  <xdr:twoCellAnchor editAs="oneCell">
    <xdr:from>
      <xdr:col>1</xdr:col>
      <xdr:colOff>0</xdr:colOff>
      <xdr:row>479</xdr:row>
      <xdr:rowOff>0</xdr:rowOff>
    </xdr:from>
    <xdr:to>
      <xdr:col>17</xdr:col>
      <xdr:colOff>458965</xdr:colOff>
      <xdr:row>509</xdr:row>
      <xdr:rowOff>201010</xdr:rowOff>
    </xdr:to>
    <xdr:pic>
      <xdr:nvPicPr>
        <xdr:cNvPr id="23" name="Imagen 22"/>
        <xdr:cNvPicPr>
          <a:picLocks noChangeAspect="1"/>
        </xdr:cNvPicPr>
      </xdr:nvPicPr>
      <xdr:blipFill>
        <a:blip xmlns:r="http://schemas.openxmlformats.org/officeDocument/2006/relationships" r:embed="rId20"/>
        <a:stretch>
          <a:fillRect/>
        </a:stretch>
      </xdr:blipFill>
      <xdr:spPr>
        <a:xfrm>
          <a:off x="800100" y="102641400"/>
          <a:ext cx="12650965" cy="7059010"/>
        </a:xfrm>
        <a:prstGeom prst="rect">
          <a:avLst/>
        </a:prstGeom>
      </xdr:spPr>
    </xdr:pic>
    <xdr:clientData/>
  </xdr:twoCellAnchor>
  <xdr:twoCellAnchor editAs="oneCell">
    <xdr:from>
      <xdr:col>1</xdr:col>
      <xdr:colOff>0</xdr:colOff>
      <xdr:row>536</xdr:row>
      <xdr:rowOff>0</xdr:rowOff>
    </xdr:from>
    <xdr:to>
      <xdr:col>17</xdr:col>
      <xdr:colOff>458965</xdr:colOff>
      <xdr:row>566</xdr:row>
      <xdr:rowOff>220063</xdr:rowOff>
    </xdr:to>
    <xdr:pic>
      <xdr:nvPicPr>
        <xdr:cNvPr id="24" name="Imagen 23"/>
        <xdr:cNvPicPr>
          <a:picLocks noChangeAspect="1"/>
        </xdr:cNvPicPr>
      </xdr:nvPicPr>
      <xdr:blipFill>
        <a:blip xmlns:r="http://schemas.openxmlformats.org/officeDocument/2006/relationships" r:embed="rId21"/>
        <a:stretch>
          <a:fillRect/>
        </a:stretch>
      </xdr:blipFill>
      <xdr:spPr>
        <a:xfrm>
          <a:off x="800100" y="110185200"/>
          <a:ext cx="12650965" cy="7078063"/>
        </a:xfrm>
        <a:prstGeom prst="rect">
          <a:avLst/>
        </a:prstGeom>
      </xdr:spPr>
    </xdr:pic>
    <xdr:clientData/>
  </xdr:twoCellAnchor>
  <xdr:twoCellAnchor editAs="oneCell">
    <xdr:from>
      <xdr:col>1</xdr:col>
      <xdr:colOff>0</xdr:colOff>
      <xdr:row>568</xdr:row>
      <xdr:rowOff>0</xdr:rowOff>
    </xdr:from>
    <xdr:to>
      <xdr:col>17</xdr:col>
      <xdr:colOff>373229</xdr:colOff>
      <xdr:row>598</xdr:row>
      <xdr:rowOff>172431</xdr:rowOff>
    </xdr:to>
    <xdr:pic>
      <xdr:nvPicPr>
        <xdr:cNvPr id="25" name="Imagen 24"/>
        <xdr:cNvPicPr>
          <a:picLocks noChangeAspect="1"/>
        </xdr:cNvPicPr>
      </xdr:nvPicPr>
      <xdr:blipFill>
        <a:blip xmlns:r="http://schemas.openxmlformats.org/officeDocument/2006/relationships" r:embed="rId22"/>
        <a:stretch>
          <a:fillRect/>
        </a:stretch>
      </xdr:blipFill>
      <xdr:spPr>
        <a:xfrm>
          <a:off x="800100" y="117500400"/>
          <a:ext cx="12565229" cy="7030431"/>
        </a:xfrm>
        <a:prstGeom prst="rect">
          <a:avLst/>
        </a:prstGeom>
      </xdr:spPr>
    </xdr:pic>
    <xdr:clientData/>
  </xdr:twoCellAnchor>
  <xdr:twoCellAnchor editAs="oneCell">
    <xdr:from>
      <xdr:col>18</xdr:col>
      <xdr:colOff>0</xdr:colOff>
      <xdr:row>568</xdr:row>
      <xdr:rowOff>0</xdr:rowOff>
    </xdr:from>
    <xdr:to>
      <xdr:col>35</xdr:col>
      <xdr:colOff>173282</xdr:colOff>
      <xdr:row>599</xdr:row>
      <xdr:rowOff>20042</xdr:rowOff>
    </xdr:to>
    <xdr:pic>
      <xdr:nvPicPr>
        <xdr:cNvPr id="26" name="Imagen 25"/>
        <xdr:cNvPicPr>
          <a:picLocks noChangeAspect="1"/>
        </xdr:cNvPicPr>
      </xdr:nvPicPr>
      <xdr:blipFill>
        <a:blip xmlns:r="http://schemas.openxmlformats.org/officeDocument/2006/relationships" r:embed="rId23"/>
        <a:stretch>
          <a:fillRect/>
        </a:stretch>
      </xdr:blipFill>
      <xdr:spPr>
        <a:xfrm>
          <a:off x="13754100" y="117500400"/>
          <a:ext cx="13127282" cy="7106642"/>
        </a:xfrm>
        <a:prstGeom prst="rect">
          <a:avLst/>
        </a:prstGeom>
      </xdr:spPr>
    </xdr:pic>
    <xdr:clientData/>
  </xdr:twoCellAnchor>
  <xdr:twoCellAnchor editAs="oneCell">
    <xdr:from>
      <xdr:col>36</xdr:col>
      <xdr:colOff>0</xdr:colOff>
      <xdr:row>568</xdr:row>
      <xdr:rowOff>0</xdr:rowOff>
    </xdr:from>
    <xdr:to>
      <xdr:col>52</xdr:col>
      <xdr:colOff>506597</xdr:colOff>
      <xdr:row>599</xdr:row>
      <xdr:rowOff>10515</xdr:rowOff>
    </xdr:to>
    <xdr:pic>
      <xdr:nvPicPr>
        <xdr:cNvPr id="27" name="Imagen 26"/>
        <xdr:cNvPicPr>
          <a:picLocks noChangeAspect="1"/>
        </xdr:cNvPicPr>
      </xdr:nvPicPr>
      <xdr:blipFill>
        <a:blip xmlns:r="http://schemas.openxmlformats.org/officeDocument/2006/relationships" r:embed="rId24"/>
        <a:stretch>
          <a:fillRect/>
        </a:stretch>
      </xdr:blipFill>
      <xdr:spPr>
        <a:xfrm>
          <a:off x="27470100" y="117500400"/>
          <a:ext cx="12698597" cy="7097115"/>
        </a:xfrm>
        <a:prstGeom prst="rect">
          <a:avLst/>
        </a:prstGeom>
      </xdr:spPr>
    </xdr:pic>
    <xdr:clientData/>
  </xdr:twoCellAnchor>
  <xdr:twoCellAnchor editAs="oneCell">
    <xdr:from>
      <xdr:col>1</xdr:col>
      <xdr:colOff>0</xdr:colOff>
      <xdr:row>600</xdr:row>
      <xdr:rowOff>0</xdr:rowOff>
    </xdr:from>
    <xdr:to>
      <xdr:col>18</xdr:col>
      <xdr:colOff>573388</xdr:colOff>
      <xdr:row>633</xdr:row>
      <xdr:rowOff>58211</xdr:rowOff>
    </xdr:to>
    <xdr:pic>
      <xdr:nvPicPr>
        <xdr:cNvPr id="28" name="Imagen 27"/>
        <xdr:cNvPicPr>
          <a:picLocks noChangeAspect="1"/>
        </xdr:cNvPicPr>
      </xdr:nvPicPr>
      <xdr:blipFill>
        <a:blip xmlns:r="http://schemas.openxmlformats.org/officeDocument/2006/relationships" r:embed="rId25"/>
        <a:stretch>
          <a:fillRect/>
        </a:stretch>
      </xdr:blipFill>
      <xdr:spPr>
        <a:xfrm>
          <a:off x="800100" y="124815600"/>
          <a:ext cx="13527388" cy="7602011"/>
        </a:xfrm>
        <a:prstGeom prst="rect">
          <a:avLst/>
        </a:prstGeom>
      </xdr:spPr>
    </xdr:pic>
    <xdr:clientData/>
  </xdr:twoCellAnchor>
  <xdr:twoCellAnchor editAs="oneCell">
    <xdr:from>
      <xdr:col>0</xdr:col>
      <xdr:colOff>790575</xdr:colOff>
      <xdr:row>0</xdr:row>
      <xdr:rowOff>0</xdr:rowOff>
    </xdr:from>
    <xdr:to>
      <xdr:col>17</xdr:col>
      <xdr:colOff>249388</xdr:colOff>
      <xdr:row>30</xdr:row>
      <xdr:rowOff>201010</xdr:rowOff>
    </xdr:to>
    <xdr:pic>
      <xdr:nvPicPr>
        <xdr:cNvPr id="29" name="Imagen 28"/>
        <xdr:cNvPicPr>
          <a:picLocks noChangeAspect="1"/>
        </xdr:cNvPicPr>
      </xdr:nvPicPr>
      <xdr:blipFill>
        <a:blip xmlns:r="http://schemas.openxmlformats.org/officeDocument/2006/relationships" r:embed="rId26"/>
        <a:stretch>
          <a:fillRect/>
        </a:stretch>
      </xdr:blipFill>
      <xdr:spPr>
        <a:xfrm>
          <a:off x="790575" y="0"/>
          <a:ext cx="12450913" cy="7059010"/>
        </a:xfrm>
        <a:prstGeom prst="rect">
          <a:avLst/>
        </a:prstGeom>
      </xdr:spPr>
    </xdr:pic>
    <xdr:clientData/>
  </xdr:twoCellAnchor>
  <xdr:twoCellAnchor editAs="oneCell">
    <xdr:from>
      <xdr:col>1</xdr:col>
      <xdr:colOff>0</xdr:colOff>
      <xdr:row>511</xdr:row>
      <xdr:rowOff>0</xdr:rowOff>
    </xdr:from>
    <xdr:to>
      <xdr:col>17</xdr:col>
      <xdr:colOff>182702</xdr:colOff>
      <xdr:row>541</xdr:row>
      <xdr:rowOff>220063</xdr:rowOff>
    </xdr:to>
    <xdr:pic>
      <xdr:nvPicPr>
        <xdr:cNvPr id="30" name="Imagen 29"/>
        <xdr:cNvPicPr>
          <a:picLocks noChangeAspect="1"/>
        </xdr:cNvPicPr>
      </xdr:nvPicPr>
      <xdr:blipFill>
        <a:blip xmlns:r="http://schemas.openxmlformats.org/officeDocument/2006/relationships" r:embed="rId27"/>
        <a:stretch>
          <a:fillRect/>
        </a:stretch>
      </xdr:blipFill>
      <xdr:spPr>
        <a:xfrm>
          <a:off x="800100" y="116814600"/>
          <a:ext cx="12374702" cy="7078063"/>
        </a:xfrm>
        <a:prstGeom prst="rect">
          <a:avLst/>
        </a:prstGeom>
      </xdr:spPr>
    </xdr:pic>
    <xdr:clientData/>
  </xdr:twoCellAnchor>
  <xdr:twoCellAnchor editAs="oneCell">
    <xdr:from>
      <xdr:col>19</xdr:col>
      <xdr:colOff>0</xdr:colOff>
      <xdr:row>600</xdr:row>
      <xdr:rowOff>0</xdr:rowOff>
    </xdr:from>
    <xdr:to>
      <xdr:col>35</xdr:col>
      <xdr:colOff>249386</xdr:colOff>
      <xdr:row>631</xdr:row>
      <xdr:rowOff>10515</xdr:rowOff>
    </xdr:to>
    <xdr:pic>
      <xdr:nvPicPr>
        <xdr:cNvPr id="31" name="Imagen 30"/>
        <xdr:cNvPicPr>
          <a:picLocks noChangeAspect="1"/>
        </xdr:cNvPicPr>
      </xdr:nvPicPr>
      <xdr:blipFill>
        <a:blip xmlns:r="http://schemas.openxmlformats.org/officeDocument/2006/relationships" r:embed="rId28"/>
        <a:stretch>
          <a:fillRect/>
        </a:stretch>
      </xdr:blipFill>
      <xdr:spPr>
        <a:xfrm>
          <a:off x="14516100" y="137160000"/>
          <a:ext cx="12441386" cy="7097115"/>
        </a:xfrm>
        <a:prstGeom prst="rect">
          <a:avLst/>
        </a:prstGeom>
      </xdr:spPr>
    </xdr:pic>
    <xdr:clientData/>
  </xdr:twoCellAnchor>
  <xdr:twoCellAnchor editAs="oneCell">
    <xdr:from>
      <xdr:col>1</xdr:col>
      <xdr:colOff>0</xdr:colOff>
      <xdr:row>389</xdr:row>
      <xdr:rowOff>0</xdr:rowOff>
    </xdr:from>
    <xdr:to>
      <xdr:col>17</xdr:col>
      <xdr:colOff>354176</xdr:colOff>
      <xdr:row>419</xdr:row>
      <xdr:rowOff>181957</xdr:rowOff>
    </xdr:to>
    <xdr:pic>
      <xdr:nvPicPr>
        <xdr:cNvPr id="32" name="Imagen 31"/>
        <xdr:cNvPicPr>
          <a:picLocks noChangeAspect="1"/>
        </xdr:cNvPicPr>
      </xdr:nvPicPr>
      <xdr:blipFill>
        <a:blip xmlns:r="http://schemas.openxmlformats.org/officeDocument/2006/relationships" r:embed="rId29"/>
        <a:stretch>
          <a:fillRect/>
        </a:stretch>
      </xdr:blipFill>
      <xdr:spPr>
        <a:xfrm>
          <a:off x="800100" y="88925400"/>
          <a:ext cx="12546176" cy="7039957"/>
        </a:xfrm>
        <a:prstGeom prst="rect">
          <a:avLst/>
        </a:prstGeom>
      </xdr:spPr>
    </xdr:pic>
    <xdr:clientData/>
  </xdr:twoCellAnchor>
  <xdr:twoCellAnchor editAs="oneCell">
    <xdr:from>
      <xdr:col>18</xdr:col>
      <xdr:colOff>0</xdr:colOff>
      <xdr:row>389</xdr:row>
      <xdr:rowOff>0</xdr:rowOff>
    </xdr:from>
    <xdr:to>
      <xdr:col>34</xdr:col>
      <xdr:colOff>220807</xdr:colOff>
      <xdr:row>419</xdr:row>
      <xdr:rowOff>191484</xdr:rowOff>
    </xdr:to>
    <xdr:pic>
      <xdr:nvPicPr>
        <xdr:cNvPr id="33" name="Imagen 32"/>
        <xdr:cNvPicPr>
          <a:picLocks noChangeAspect="1"/>
        </xdr:cNvPicPr>
      </xdr:nvPicPr>
      <xdr:blipFill>
        <a:blip xmlns:r="http://schemas.openxmlformats.org/officeDocument/2006/relationships" r:embed="rId30"/>
        <a:stretch>
          <a:fillRect/>
        </a:stretch>
      </xdr:blipFill>
      <xdr:spPr>
        <a:xfrm>
          <a:off x="13754100" y="88925400"/>
          <a:ext cx="12412807" cy="7049484"/>
        </a:xfrm>
        <a:prstGeom prst="rect">
          <a:avLst/>
        </a:prstGeom>
      </xdr:spPr>
    </xdr:pic>
    <xdr:clientData/>
  </xdr:twoCellAnchor>
  <xdr:twoCellAnchor editAs="oneCell">
    <xdr:from>
      <xdr:col>35</xdr:col>
      <xdr:colOff>0</xdr:colOff>
      <xdr:row>389</xdr:row>
      <xdr:rowOff>0</xdr:rowOff>
    </xdr:from>
    <xdr:to>
      <xdr:col>51</xdr:col>
      <xdr:colOff>297018</xdr:colOff>
      <xdr:row>419</xdr:row>
      <xdr:rowOff>181957</xdr:rowOff>
    </xdr:to>
    <xdr:pic>
      <xdr:nvPicPr>
        <xdr:cNvPr id="34" name="Imagen 33"/>
        <xdr:cNvPicPr>
          <a:picLocks noChangeAspect="1"/>
        </xdr:cNvPicPr>
      </xdr:nvPicPr>
      <xdr:blipFill>
        <a:blip xmlns:r="http://schemas.openxmlformats.org/officeDocument/2006/relationships" r:embed="rId31"/>
        <a:stretch>
          <a:fillRect/>
        </a:stretch>
      </xdr:blipFill>
      <xdr:spPr>
        <a:xfrm>
          <a:off x="26708100" y="88925400"/>
          <a:ext cx="12489018" cy="7039957"/>
        </a:xfrm>
        <a:prstGeom prst="rect">
          <a:avLst/>
        </a:prstGeom>
      </xdr:spPr>
    </xdr:pic>
    <xdr:clientData/>
  </xdr:twoCellAnchor>
  <xdr:twoCellAnchor editAs="oneCell">
    <xdr:from>
      <xdr:col>1</xdr:col>
      <xdr:colOff>38100</xdr:colOff>
      <xdr:row>667</xdr:row>
      <xdr:rowOff>19050</xdr:rowOff>
    </xdr:from>
    <xdr:to>
      <xdr:col>18</xdr:col>
      <xdr:colOff>68487</xdr:colOff>
      <xdr:row>699</xdr:row>
      <xdr:rowOff>39124</xdr:rowOff>
    </xdr:to>
    <xdr:pic>
      <xdr:nvPicPr>
        <xdr:cNvPr id="35" name="Imagen 34"/>
        <xdr:cNvPicPr>
          <a:picLocks noChangeAspect="1"/>
        </xdr:cNvPicPr>
      </xdr:nvPicPr>
      <xdr:blipFill>
        <a:blip xmlns:r="http://schemas.openxmlformats.org/officeDocument/2006/relationships" r:embed="rId32"/>
        <a:stretch>
          <a:fillRect/>
        </a:stretch>
      </xdr:blipFill>
      <xdr:spPr>
        <a:xfrm>
          <a:off x="838200" y="152495250"/>
          <a:ext cx="12984387" cy="7335274"/>
        </a:xfrm>
        <a:prstGeom prst="rect">
          <a:avLst/>
        </a:prstGeom>
      </xdr:spPr>
    </xdr:pic>
    <xdr:clientData/>
  </xdr:twoCellAnchor>
  <xdr:twoCellAnchor editAs="oneCell">
    <xdr:from>
      <xdr:col>1</xdr:col>
      <xdr:colOff>0</xdr:colOff>
      <xdr:row>634</xdr:row>
      <xdr:rowOff>0</xdr:rowOff>
    </xdr:from>
    <xdr:to>
      <xdr:col>18</xdr:col>
      <xdr:colOff>20861</xdr:colOff>
      <xdr:row>666</xdr:row>
      <xdr:rowOff>1021</xdr:rowOff>
    </xdr:to>
    <xdr:pic>
      <xdr:nvPicPr>
        <xdr:cNvPr id="36" name="Imagen 35"/>
        <xdr:cNvPicPr>
          <a:picLocks noChangeAspect="1"/>
        </xdr:cNvPicPr>
      </xdr:nvPicPr>
      <xdr:blipFill>
        <a:blip xmlns:r="http://schemas.openxmlformats.org/officeDocument/2006/relationships" r:embed="rId33"/>
        <a:stretch>
          <a:fillRect/>
        </a:stretch>
      </xdr:blipFill>
      <xdr:spPr>
        <a:xfrm>
          <a:off x="800100" y="144932400"/>
          <a:ext cx="12974861" cy="7316221"/>
        </a:xfrm>
        <a:prstGeom prst="rect">
          <a:avLst/>
        </a:prstGeom>
      </xdr:spPr>
    </xdr:pic>
    <xdr:clientData/>
  </xdr:twoCellAnchor>
  <xdr:twoCellAnchor editAs="oneCell">
    <xdr:from>
      <xdr:col>1</xdr:col>
      <xdr:colOff>0</xdr:colOff>
      <xdr:row>700</xdr:row>
      <xdr:rowOff>0</xdr:rowOff>
    </xdr:from>
    <xdr:to>
      <xdr:col>18</xdr:col>
      <xdr:colOff>58966</xdr:colOff>
      <xdr:row>729</xdr:row>
      <xdr:rowOff>124768</xdr:rowOff>
    </xdr:to>
    <xdr:pic>
      <xdr:nvPicPr>
        <xdr:cNvPr id="37" name="Imagen 36"/>
        <xdr:cNvPicPr>
          <a:picLocks noChangeAspect="1"/>
        </xdr:cNvPicPr>
      </xdr:nvPicPr>
      <xdr:blipFill>
        <a:blip xmlns:r="http://schemas.openxmlformats.org/officeDocument/2006/relationships" r:embed="rId34"/>
        <a:stretch>
          <a:fillRect/>
        </a:stretch>
      </xdr:blipFill>
      <xdr:spPr>
        <a:xfrm>
          <a:off x="800100" y="160020000"/>
          <a:ext cx="13012966" cy="6754168"/>
        </a:xfrm>
        <a:prstGeom prst="rect">
          <a:avLst/>
        </a:prstGeom>
      </xdr:spPr>
    </xdr:pic>
    <xdr:clientData/>
  </xdr:twoCellAnchor>
  <xdr:twoCellAnchor editAs="oneCell">
    <xdr:from>
      <xdr:col>1</xdr:col>
      <xdr:colOff>0</xdr:colOff>
      <xdr:row>731</xdr:row>
      <xdr:rowOff>0</xdr:rowOff>
    </xdr:from>
    <xdr:to>
      <xdr:col>18</xdr:col>
      <xdr:colOff>535282</xdr:colOff>
      <xdr:row>764</xdr:row>
      <xdr:rowOff>67737</xdr:rowOff>
    </xdr:to>
    <xdr:pic>
      <xdr:nvPicPr>
        <xdr:cNvPr id="38" name="Imagen 37"/>
        <xdr:cNvPicPr>
          <a:picLocks noChangeAspect="1"/>
        </xdr:cNvPicPr>
      </xdr:nvPicPr>
      <xdr:blipFill>
        <a:blip xmlns:r="http://schemas.openxmlformats.org/officeDocument/2006/relationships" r:embed="rId35"/>
        <a:stretch>
          <a:fillRect/>
        </a:stretch>
      </xdr:blipFill>
      <xdr:spPr>
        <a:xfrm>
          <a:off x="800100" y="167106600"/>
          <a:ext cx="13489282" cy="761153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9</xdr:row>
      <xdr:rowOff>28575</xdr:rowOff>
    </xdr:from>
    <xdr:to>
      <xdr:col>3</xdr:col>
      <xdr:colOff>1657350</xdr:colOff>
      <xdr:row>32</xdr:row>
      <xdr:rowOff>104775</xdr:rowOff>
    </xdr:to>
    <xdr:graphicFrame macro="">
      <xdr:nvGraphicFramePr>
        <xdr:cNvPr id="28733" name="Chart 1028">
          <a:extLst>
            <a:ext uri="{FF2B5EF4-FFF2-40B4-BE49-F238E27FC236}">
              <a16:creationId xmlns:a16="http://schemas.microsoft.com/office/drawing/2014/main" id="{00000000-0008-0000-0100-00003D7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1666875</xdr:colOff>
      <xdr:row>9</xdr:row>
      <xdr:rowOff>9525</xdr:rowOff>
    </xdr:from>
    <xdr:to>
      <xdr:col>6</xdr:col>
      <xdr:colOff>561975</xdr:colOff>
      <xdr:row>32</xdr:row>
      <xdr:rowOff>104775</xdr:rowOff>
    </xdr:to>
    <xdr:graphicFrame macro="">
      <xdr:nvGraphicFramePr>
        <xdr:cNvPr id="28734" name="Chart 1029">
          <a:extLst>
            <a:ext uri="{FF2B5EF4-FFF2-40B4-BE49-F238E27FC236}">
              <a16:creationId xmlns:a16="http://schemas.microsoft.com/office/drawing/2014/main" id="{00000000-0008-0000-0100-00003E7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95250</xdr:colOff>
      <xdr:row>0</xdr:row>
      <xdr:rowOff>76200</xdr:rowOff>
    </xdr:from>
    <xdr:to>
      <xdr:col>7</xdr:col>
      <xdr:colOff>1247775</xdr:colOff>
      <xdr:row>4</xdr:row>
      <xdr:rowOff>38100</xdr:rowOff>
    </xdr:to>
    <xdr:pic>
      <xdr:nvPicPr>
        <xdr:cNvPr id="5" name="4 Imagen" descr="consar">
          <a:extLst>
            <a:ext uri="{FF2B5EF4-FFF2-40B4-BE49-F238E27FC236}">
              <a16:creationId xmlns:a16="http://schemas.microsoft.com/office/drawing/2014/main" id="{00000000-0008-0000-0100-000005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153650" y="76200"/>
          <a:ext cx="115252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2</xdr:col>
      <xdr:colOff>123825</xdr:colOff>
      <xdr:row>15</xdr:row>
      <xdr:rowOff>0</xdr:rowOff>
    </xdr:from>
    <xdr:to>
      <xdr:col>2</xdr:col>
      <xdr:colOff>1276350</xdr:colOff>
      <xdr:row>19</xdr:row>
      <xdr:rowOff>85725</xdr:rowOff>
    </xdr:to>
    <xdr:pic>
      <xdr:nvPicPr>
        <xdr:cNvPr id="3" name="4 Imagen" descr="consar">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57400" y="3571875"/>
          <a:ext cx="115252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4"/>
  <dimension ref="A1:S64"/>
  <sheetViews>
    <sheetView tabSelected="1" topLeftCell="A31" workbookViewId="0">
      <selection activeCell="H36" sqref="H36"/>
    </sheetView>
  </sheetViews>
  <sheetFormatPr baseColWidth="10" defaultColWidth="9.28515625" defaultRowHeight="12.75"/>
  <cols>
    <col min="1" max="1" width="7.28515625" style="161" bestFit="1" customWidth="1"/>
    <col min="2" max="2" width="10.28515625" style="55" customWidth="1"/>
    <col min="3" max="3" width="13.42578125" style="56" customWidth="1"/>
    <col min="4" max="4" width="12.28515625" style="56" customWidth="1"/>
    <col min="5" max="5" width="14.5703125" style="56" customWidth="1"/>
    <col min="6" max="6" width="21.7109375" style="56" customWidth="1"/>
    <col min="7" max="7" width="27.85546875" style="57" customWidth="1"/>
    <col min="8" max="8" width="37.140625" style="57" customWidth="1"/>
    <col min="9" max="9" width="6.7109375" style="139" customWidth="1"/>
    <col min="10" max="10" width="4.7109375" style="169" customWidth="1"/>
    <col min="11" max="11" width="10" style="58" customWidth="1"/>
    <col min="12" max="12" width="10" style="169" customWidth="1"/>
    <col min="13" max="13" width="10" style="165" customWidth="1"/>
    <col min="14" max="17" width="10" style="57" customWidth="1"/>
    <col min="18" max="18" width="32.7109375" style="56" customWidth="1"/>
    <col min="19" max="19" width="17.28515625" style="39" customWidth="1"/>
    <col min="20" max="16384" width="9.28515625" style="39"/>
  </cols>
  <sheetData>
    <row r="1" spans="1:19" ht="12.75" customHeight="1">
      <c r="A1" s="159"/>
      <c r="B1" s="126"/>
      <c r="C1" s="127"/>
      <c r="D1" s="116" t="s">
        <v>82</v>
      </c>
      <c r="E1" s="116"/>
      <c r="F1" s="116"/>
      <c r="G1" s="116"/>
      <c r="H1" s="82"/>
      <c r="I1" s="135"/>
      <c r="J1" s="159"/>
      <c r="K1" s="41"/>
      <c r="L1" s="170"/>
      <c r="M1" s="163"/>
      <c r="N1" s="42"/>
      <c r="O1" s="41"/>
      <c r="P1" s="42"/>
      <c r="Q1" s="42"/>
      <c r="R1" s="42"/>
    </row>
    <row r="2" spans="1:19" ht="12.75" customHeight="1">
      <c r="A2" s="159"/>
      <c r="B2" s="128"/>
      <c r="C2" s="129"/>
      <c r="D2" s="116"/>
      <c r="E2" s="116"/>
      <c r="F2" s="116"/>
      <c r="G2" s="116"/>
      <c r="H2" s="83"/>
      <c r="I2" s="135"/>
      <c r="J2" s="159"/>
      <c r="K2" s="41"/>
      <c r="L2" s="170"/>
      <c r="M2" s="163"/>
      <c r="N2" s="42"/>
      <c r="O2" s="41"/>
      <c r="P2" s="41"/>
      <c r="Q2" s="42"/>
      <c r="R2" s="42"/>
      <c r="S2" s="42"/>
    </row>
    <row r="3" spans="1:19" ht="7.5" customHeight="1">
      <c r="A3" s="159"/>
      <c r="B3" s="128"/>
      <c r="C3" s="129"/>
      <c r="D3" s="117" t="s">
        <v>83</v>
      </c>
      <c r="E3" s="118"/>
      <c r="F3" s="118"/>
      <c r="G3" s="119"/>
      <c r="H3" s="83"/>
      <c r="I3" s="135"/>
      <c r="J3" s="159"/>
      <c r="K3" s="41"/>
      <c r="L3" s="170"/>
      <c r="M3" s="163"/>
      <c r="N3" s="42"/>
      <c r="O3" s="42"/>
      <c r="P3" s="41"/>
      <c r="Q3" s="42"/>
      <c r="R3" s="42"/>
      <c r="S3" s="42"/>
    </row>
    <row r="4" spans="1:19" ht="9" customHeight="1">
      <c r="A4" s="159"/>
      <c r="B4" s="128"/>
      <c r="C4" s="129"/>
      <c r="D4" s="120"/>
      <c r="E4" s="121"/>
      <c r="F4" s="121"/>
      <c r="G4" s="122"/>
      <c r="H4" s="83"/>
      <c r="I4" s="135"/>
      <c r="J4" s="159"/>
      <c r="K4" s="41"/>
      <c r="L4" s="170"/>
      <c r="M4" s="163"/>
      <c r="N4" s="41"/>
      <c r="O4" s="41"/>
      <c r="P4" s="41"/>
      <c r="Q4" s="42"/>
      <c r="R4" s="42"/>
      <c r="S4" s="42"/>
    </row>
    <row r="5" spans="1:19" ht="24" customHeight="1" thickBot="1">
      <c r="A5" s="159"/>
      <c r="B5" s="130"/>
      <c r="C5" s="131"/>
      <c r="D5" s="123" t="s">
        <v>84</v>
      </c>
      <c r="E5" s="123"/>
      <c r="F5" s="124" t="s">
        <v>76</v>
      </c>
      <c r="G5" s="125"/>
      <c r="H5" s="84"/>
      <c r="I5" s="135"/>
      <c r="J5" s="159"/>
      <c r="K5" s="41"/>
      <c r="L5" s="170"/>
      <c r="M5" s="163"/>
      <c r="N5" s="41"/>
      <c r="O5" s="42"/>
      <c r="P5" s="41"/>
      <c r="Q5" s="42"/>
      <c r="R5" s="42"/>
      <c r="S5" s="42"/>
    </row>
    <row r="6" spans="1:19" ht="14.25" thickTop="1" thickBot="1">
      <c r="A6" s="160"/>
      <c r="B6" s="80"/>
      <c r="C6" s="81"/>
      <c r="D6" s="81"/>
      <c r="E6" s="81"/>
      <c r="F6" s="81"/>
      <c r="G6" s="59"/>
      <c r="H6" s="59"/>
      <c r="I6" s="137"/>
      <c r="J6" s="167"/>
      <c r="K6" s="59"/>
      <c r="L6" s="167"/>
      <c r="M6" s="164"/>
      <c r="N6" s="59"/>
      <c r="O6" s="59"/>
      <c r="P6" s="59"/>
      <c r="Q6" s="59"/>
      <c r="R6" s="60"/>
      <c r="S6" s="60"/>
    </row>
    <row r="7" spans="1:19" s="43" customFormat="1" ht="26.25" customHeight="1">
      <c r="A7" s="160"/>
      <c r="B7" s="93" t="s">
        <v>75</v>
      </c>
      <c r="D7" s="40"/>
      <c r="E7" s="40"/>
      <c r="F7" s="86" t="s">
        <v>3</v>
      </c>
      <c r="G7" s="75">
        <f>COUNTA($B12:$B61962)</f>
        <v>24</v>
      </c>
      <c r="H7" s="95">
        <f>H8+H9</f>
        <v>1.625</v>
      </c>
      <c r="I7" s="136"/>
      <c r="J7" s="159"/>
      <c r="K7" s="41"/>
      <c r="L7" s="171"/>
      <c r="M7" s="163"/>
      <c r="N7" s="42"/>
      <c r="O7" s="41"/>
      <c r="P7" s="42"/>
      <c r="Q7" s="42"/>
      <c r="R7" s="42"/>
      <c r="S7" s="42"/>
    </row>
    <row r="8" spans="1:19" s="43" customFormat="1" ht="27" customHeight="1">
      <c r="A8" s="132"/>
      <c r="B8" s="132"/>
      <c r="C8" s="132"/>
      <c r="D8" s="132"/>
      <c r="E8" s="64"/>
      <c r="F8" s="87" t="s">
        <v>4</v>
      </c>
      <c r="G8" s="76">
        <f>COUNTA(K12:K61963)</f>
        <v>19</v>
      </c>
      <c r="H8" s="77">
        <f>G8/(COUNTA($B12:$B61963)-COUNTA($P12:$P61963))</f>
        <v>0.79166666666666663</v>
      </c>
      <c r="I8" s="136"/>
      <c r="J8" s="159"/>
      <c r="K8" s="41"/>
      <c r="L8" s="170"/>
      <c r="M8" s="163"/>
      <c r="N8" s="42"/>
      <c r="O8" s="44"/>
      <c r="P8" s="44"/>
      <c r="Q8" s="44"/>
      <c r="R8" s="45"/>
      <c r="S8" s="45"/>
    </row>
    <row r="9" spans="1:19" s="43" customFormat="1" ht="27" customHeight="1" thickBot="1">
      <c r="A9" s="132"/>
      <c r="B9" s="132"/>
      <c r="C9" s="132"/>
      <c r="D9" s="132"/>
      <c r="E9" s="64"/>
      <c r="F9" s="88" t="s">
        <v>5</v>
      </c>
      <c r="G9" s="78">
        <f>COUNTA(L12:L61963)</f>
        <v>20</v>
      </c>
      <c r="H9" s="79">
        <f>G9/COUNTA($B12:$B61963)</f>
        <v>0.83333333333333337</v>
      </c>
      <c r="I9" s="136"/>
      <c r="J9" s="159"/>
      <c r="K9" s="41"/>
      <c r="L9" s="170"/>
      <c r="M9" s="163"/>
      <c r="N9" s="42"/>
      <c r="O9" s="44"/>
      <c r="P9" s="44"/>
      <c r="Q9" s="44"/>
      <c r="R9" s="44"/>
      <c r="S9" s="44"/>
    </row>
    <row r="10" spans="1:19" ht="14.25" customHeight="1">
      <c r="A10" s="134"/>
      <c r="B10" s="134"/>
      <c r="C10" s="133"/>
      <c r="D10" s="133"/>
      <c r="E10" s="65"/>
      <c r="F10" s="65"/>
      <c r="G10" s="59"/>
      <c r="H10" s="59"/>
      <c r="I10" s="137"/>
      <c r="J10" s="167"/>
      <c r="K10" s="59"/>
      <c r="L10" s="167"/>
      <c r="M10" s="164"/>
      <c r="N10" s="59"/>
      <c r="O10" s="59"/>
      <c r="P10" s="59"/>
      <c r="Q10" s="59"/>
      <c r="R10" s="60"/>
      <c r="S10" s="61"/>
    </row>
    <row r="11" spans="1:19" s="46" customFormat="1" ht="26.25" customHeight="1" thickBot="1">
      <c r="A11" s="89" t="s">
        <v>62</v>
      </c>
      <c r="B11" s="90" t="s">
        <v>6</v>
      </c>
      <c r="C11" s="91" t="s">
        <v>7</v>
      </c>
      <c r="D11" s="91" t="s">
        <v>8</v>
      </c>
      <c r="E11" s="91" t="s">
        <v>11</v>
      </c>
      <c r="F11" s="91" t="s">
        <v>73</v>
      </c>
      <c r="G11" s="91" t="s">
        <v>9</v>
      </c>
      <c r="H11" s="91" t="s">
        <v>10</v>
      </c>
      <c r="I11" s="111" t="s">
        <v>0</v>
      </c>
      <c r="J11" s="112"/>
      <c r="K11" s="91" t="s">
        <v>12</v>
      </c>
      <c r="L11" s="91" t="s">
        <v>13</v>
      </c>
      <c r="M11" s="91" t="s">
        <v>14</v>
      </c>
      <c r="N11" s="91" t="s">
        <v>15</v>
      </c>
      <c r="O11" s="91" t="s">
        <v>16</v>
      </c>
      <c r="P11" s="91" t="s">
        <v>17</v>
      </c>
      <c r="Q11" s="91" t="s">
        <v>18</v>
      </c>
      <c r="R11" s="91" t="s">
        <v>19</v>
      </c>
      <c r="S11" s="92" t="s">
        <v>55</v>
      </c>
    </row>
    <row r="12" spans="1:19" s="152" customFormat="1" ht="101.25">
      <c r="A12" s="158">
        <v>1</v>
      </c>
      <c r="B12" s="144">
        <v>44634</v>
      </c>
      <c r="C12" s="153" t="s">
        <v>67</v>
      </c>
      <c r="D12" s="145" t="s">
        <v>21</v>
      </c>
      <c r="E12" s="145" t="s">
        <v>86</v>
      </c>
      <c r="F12" s="146" t="s">
        <v>124</v>
      </c>
      <c r="G12" s="146" t="s">
        <v>151</v>
      </c>
      <c r="H12" s="146" t="s">
        <v>157</v>
      </c>
      <c r="I12" s="147" t="s">
        <v>115</v>
      </c>
      <c r="J12" s="49">
        <v>1</v>
      </c>
      <c r="K12" s="148">
        <v>44637</v>
      </c>
      <c r="L12" s="67" t="s">
        <v>1</v>
      </c>
      <c r="M12" s="107" t="s">
        <v>174</v>
      </c>
      <c r="N12" s="147"/>
      <c r="O12" s="147"/>
      <c r="P12" s="150"/>
      <c r="Q12" s="166">
        <f ca="1">IF(K12-B12&gt;0,K12-B12, IF(B12=0,0,TODAY()-B12))</f>
        <v>3</v>
      </c>
      <c r="R12" s="149" t="s">
        <v>158</v>
      </c>
      <c r="S12" s="151"/>
    </row>
    <row r="13" spans="1:19" s="152" customFormat="1" ht="51">
      <c r="A13" s="158">
        <v>2</v>
      </c>
      <c r="B13" s="144">
        <v>44634</v>
      </c>
      <c r="C13" s="153" t="s">
        <v>67</v>
      </c>
      <c r="D13" s="145" t="s">
        <v>21</v>
      </c>
      <c r="E13" s="145" t="s">
        <v>88</v>
      </c>
      <c r="F13" s="146" t="s">
        <v>124</v>
      </c>
      <c r="G13" s="146" t="s">
        <v>150</v>
      </c>
      <c r="H13" s="146" t="s">
        <v>125</v>
      </c>
      <c r="I13" s="147" t="s">
        <v>116</v>
      </c>
      <c r="J13" s="49">
        <v>1</v>
      </c>
      <c r="K13" s="148">
        <v>44637</v>
      </c>
      <c r="L13" s="67" t="s">
        <v>1</v>
      </c>
      <c r="M13" s="107" t="s">
        <v>174</v>
      </c>
      <c r="N13" s="147"/>
      <c r="O13" s="147"/>
      <c r="P13" s="150"/>
      <c r="Q13" s="166">
        <f t="shared" ref="Q13:Q54" ca="1" si="0">IF(K13-B13&gt;0,K13-B13, IF(B13=0,0,TODAY()-B13))</f>
        <v>3</v>
      </c>
      <c r="R13" s="149"/>
      <c r="S13" s="151"/>
    </row>
    <row r="14" spans="1:19" s="152" customFormat="1" ht="38.25">
      <c r="A14" s="158">
        <v>3</v>
      </c>
      <c r="B14" s="144">
        <v>44634</v>
      </c>
      <c r="C14" s="153" t="s">
        <v>67</v>
      </c>
      <c r="D14" s="145" t="s">
        <v>21</v>
      </c>
      <c r="E14" s="145" t="s">
        <v>89</v>
      </c>
      <c r="F14" s="146" t="s">
        <v>127</v>
      </c>
      <c r="G14" s="146" t="s">
        <v>126</v>
      </c>
      <c r="H14" s="146" t="s">
        <v>132</v>
      </c>
      <c r="I14" s="147" t="s">
        <v>117</v>
      </c>
      <c r="J14" s="49">
        <v>3</v>
      </c>
      <c r="K14" s="148">
        <v>44637</v>
      </c>
      <c r="L14" s="67" t="s">
        <v>1</v>
      </c>
      <c r="M14" s="107" t="s">
        <v>174</v>
      </c>
      <c r="N14" s="147"/>
      <c r="O14" s="147"/>
      <c r="P14" s="150"/>
      <c r="Q14" s="166">
        <f t="shared" ca="1" si="0"/>
        <v>3</v>
      </c>
      <c r="R14" s="149"/>
      <c r="S14" s="151"/>
    </row>
    <row r="15" spans="1:19" s="152" customFormat="1" ht="38.25">
      <c r="A15" s="158">
        <v>4</v>
      </c>
      <c r="B15" s="144">
        <v>44634</v>
      </c>
      <c r="C15" s="153" t="s">
        <v>67</v>
      </c>
      <c r="D15" s="145" t="s">
        <v>21</v>
      </c>
      <c r="E15" s="145"/>
      <c r="F15" s="146" t="s">
        <v>127</v>
      </c>
      <c r="G15" s="146" t="s">
        <v>128</v>
      </c>
      <c r="H15" s="146" t="s">
        <v>132</v>
      </c>
      <c r="I15" s="147" t="s">
        <v>117</v>
      </c>
      <c r="J15" s="49">
        <v>8</v>
      </c>
      <c r="K15" s="148">
        <v>44637</v>
      </c>
      <c r="L15" s="67" t="s">
        <v>1</v>
      </c>
      <c r="M15" s="107" t="s">
        <v>174</v>
      </c>
      <c r="N15" s="147"/>
      <c r="O15" s="147"/>
      <c r="P15" s="150"/>
      <c r="Q15" s="166">
        <f t="shared" ca="1" si="0"/>
        <v>3</v>
      </c>
      <c r="R15" s="149"/>
      <c r="S15" s="151"/>
    </row>
    <row r="16" spans="1:19" s="152" customFormat="1" ht="63.75">
      <c r="A16" s="158">
        <v>5</v>
      </c>
      <c r="B16" s="144">
        <v>44634</v>
      </c>
      <c r="C16" s="153" t="s">
        <v>67</v>
      </c>
      <c r="D16" s="145" t="s">
        <v>21</v>
      </c>
      <c r="E16" s="145"/>
      <c r="F16" s="146" t="s">
        <v>127</v>
      </c>
      <c r="G16" s="146" t="s">
        <v>129</v>
      </c>
      <c r="H16" s="146" t="s">
        <v>132</v>
      </c>
      <c r="I16" s="147" t="s">
        <v>117</v>
      </c>
      <c r="J16" s="49">
        <v>9</v>
      </c>
      <c r="K16" s="148">
        <v>44637</v>
      </c>
      <c r="L16" s="67" t="s">
        <v>1</v>
      </c>
      <c r="M16" s="107" t="s">
        <v>174</v>
      </c>
      <c r="N16" s="147"/>
      <c r="O16" s="147"/>
      <c r="P16" s="150"/>
      <c r="Q16" s="166">
        <f t="shared" ca="1" si="0"/>
        <v>3</v>
      </c>
      <c r="R16" s="149" t="s">
        <v>153</v>
      </c>
      <c r="S16" s="151"/>
    </row>
    <row r="17" spans="1:19" s="152" customFormat="1" ht="38.25">
      <c r="A17" s="158">
        <v>6</v>
      </c>
      <c r="B17" s="144">
        <v>44634</v>
      </c>
      <c r="C17" s="153" t="s">
        <v>67</v>
      </c>
      <c r="D17" s="145" t="s">
        <v>21</v>
      </c>
      <c r="E17" s="145"/>
      <c r="F17" s="146" t="s">
        <v>130</v>
      </c>
      <c r="G17" s="146" t="s">
        <v>128</v>
      </c>
      <c r="H17" s="146" t="s">
        <v>131</v>
      </c>
      <c r="I17" s="147" t="s">
        <v>118</v>
      </c>
      <c r="J17" s="49">
        <v>6</v>
      </c>
      <c r="K17" s="148">
        <v>44637</v>
      </c>
      <c r="L17" s="67" t="s">
        <v>1</v>
      </c>
      <c r="M17" s="107" t="s">
        <v>174</v>
      </c>
      <c r="N17" s="147"/>
      <c r="O17" s="147"/>
      <c r="P17" s="150"/>
      <c r="Q17" s="166">
        <f t="shared" ca="1" si="0"/>
        <v>3</v>
      </c>
      <c r="R17" s="149"/>
      <c r="S17" s="151"/>
    </row>
    <row r="18" spans="1:19" s="152" customFormat="1" ht="51">
      <c r="A18" s="158">
        <v>7</v>
      </c>
      <c r="B18" s="144">
        <v>44634</v>
      </c>
      <c r="C18" s="153" t="s">
        <v>67</v>
      </c>
      <c r="D18" s="145" t="s">
        <v>21</v>
      </c>
      <c r="E18" s="145"/>
      <c r="F18" s="146" t="s">
        <v>130</v>
      </c>
      <c r="G18" s="146" t="s">
        <v>134</v>
      </c>
      <c r="H18" s="146" t="s">
        <v>131</v>
      </c>
      <c r="I18" s="147" t="s">
        <v>118</v>
      </c>
      <c r="J18" s="49">
        <v>17</v>
      </c>
      <c r="K18" s="148">
        <v>44637</v>
      </c>
      <c r="L18" s="67" t="s">
        <v>1</v>
      </c>
      <c r="M18" s="107" t="s">
        <v>174</v>
      </c>
      <c r="N18" s="147"/>
      <c r="O18" s="147"/>
      <c r="P18" s="150"/>
      <c r="Q18" s="166">
        <f t="shared" ca="1" si="0"/>
        <v>3</v>
      </c>
      <c r="R18" s="149"/>
      <c r="S18" s="151"/>
    </row>
    <row r="19" spans="1:19" s="152" customFormat="1" ht="25.5">
      <c r="A19" s="158">
        <v>8</v>
      </c>
      <c r="B19" s="144">
        <v>44634</v>
      </c>
      <c r="C19" s="153" t="s">
        <v>67</v>
      </c>
      <c r="D19" s="145" t="s">
        <v>21</v>
      </c>
      <c r="E19" s="145"/>
      <c r="F19" s="146" t="s">
        <v>130</v>
      </c>
      <c r="G19" s="146" t="s">
        <v>133</v>
      </c>
      <c r="H19" s="146" t="s">
        <v>131</v>
      </c>
      <c r="I19" s="147" t="s">
        <v>118</v>
      </c>
      <c r="J19" s="49">
        <v>1</v>
      </c>
      <c r="K19" s="148">
        <v>44637</v>
      </c>
      <c r="L19" s="67" t="s">
        <v>1</v>
      </c>
      <c r="M19" s="107" t="s">
        <v>174</v>
      </c>
      <c r="N19" s="147"/>
      <c r="O19" s="147"/>
      <c r="P19" s="150"/>
      <c r="Q19" s="166">
        <f t="shared" ca="1" si="0"/>
        <v>3</v>
      </c>
      <c r="R19" s="149"/>
      <c r="S19" s="151"/>
    </row>
    <row r="20" spans="1:19" s="152" customFormat="1" ht="25.5">
      <c r="A20" s="158">
        <v>9</v>
      </c>
      <c r="B20" s="144">
        <v>44634</v>
      </c>
      <c r="C20" s="153" t="s">
        <v>67</v>
      </c>
      <c r="D20" s="145" t="s">
        <v>21</v>
      </c>
      <c r="E20" s="145"/>
      <c r="F20" s="146" t="s">
        <v>135</v>
      </c>
      <c r="G20" s="146" t="s">
        <v>133</v>
      </c>
      <c r="H20" s="146" t="s">
        <v>136</v>
      </c>
      <c r="I20" s="147" t="s">
        <v>119</v>
      </c>
      <c r="J20" s="49">
        <v>1</v>
      </c>
      <c r="K20" s="148">
        <v>44637</v>
      </c>
      <c r="L20" s="67" t="s">
        <v>1</v>
      </c>
      <c r="M20" s="107" t="s">
        <v>174</v>
      </c>
      <c r="N20" s="147"/>
      <c r="O20" s="147"/>
      <c r="P20" s="150"/>
      <c r="Q20" s="166">
        <f t="shared" ca="1" si="0"/>
        <v>3</v>
      </c>
      <c r="R20" s="149"/>
      <c r="S20" s="151"/>
    </row>
    <row r="21" spans="1:19" s="152" customFormat="1" ht="56.25">
      <c r="A21" s="158">
        <v>10</v>
      </c>
      <c r="B21" s="144">
        <v>44634</v>
      </c>
      <c r="C21" s="153" t="s">
        <v>67</v>
      </c>
      <c r="D21" s="145" t="s">
        <v>21</v>
      </c>
      <c r="E21" s="145"/>
      <c r="F21" s="146" t="s">
        <v>135</v>
      </c>
      <c r="G21" s="146" t="s">
        <v>137</v>
      </c>
      <c r="H21" s="146" t="s">
        <v>136</v>
      </c>
      <c r="I21" s="147" t="s">
        <v>119</v>
      </c>
      <c r="J21" s="49">
        <v>17</v>
      </c>
      <c r="K21" s="148">
        <v>44637</v>
      </c>
      <c r="L21" s="67" t="s">
        <v>1</v>
      </c>
      <c r="M21" s="107" t="s">
        <v>174</v>
      </c>
      <c r="N21" s="147"/>
      <c r="O21" s="147"/>
      <c r="P21" s="150"/>
      <c r="Q21" s="166">
        <f t="shared" ca="1" si="0"/>
        <v>3</v>
      </c>
      <c r="R21" s="149" t="s">
        <v>152</v>
      </c>
      <c r="S21" s="151"/>
    </row>
    <row r="22" spans="1:19" s="152" customFormat="1" ht="63.75">
      <c r="A22" s="158">
        <v>11</v>
      </c>
      <c r="B22" s="144">
        <v>44634</v>
      </c>
      <c r="C22" s="153" t="s">
        <v>67</v>
      </c>
      <c r="D22" s="145" t="s">
        <v>21</v>
      </c>
      <c r="E22" s="145"/>
      <c r="F22" s="146" t="s">
        <v>135</v>
      </c>
      <c r="G22" s="146" t="s">
        <v>129</v>
      </c>
      <c r="H22" s="146" t="s">
        <v>136</v>
      </c>
      <c r="I22" s="147" t="s">
        <v>119</v>
      </c>
      <c r="J22" s="49">
        <v>4</v>
      </c>
      <c r="K22" s="148">
        <v>44637</v>
      </c>
      <c r="L22" s="67" t="s">
        <v>1</v>
      </c>
      <c r="M22" s="107" t="s">
        <v>174</v>
      </c>
      <c r="N22" s="147"/>
      <c r="O22" s="147"/>
      <c r="P22" s="150"/>
      <c r="Q22" s="166">
        <f t="shared" ca="1" si="0"/>
        <v>3</v>
      </c>
      <c r="R22" s="149" t="s">
        <v>154</v>
      </c>
      <c r="S22" s="151"/>
    </row>
    <row r="23" spans="1:19" s="152" customFormat="1" ht="25.5">
      <c r="A23" s="158">
        <v>12</v>
      </c>
      <c r="B23" s="144">
        <v>44634</v>
      </c>
      <c r="C23" s="153" t="s">
        <v>67</v>
      </c>
      <c r="D23" s="145" t="s">
        <v>21</v>
      </c>
      <c r="E23" s="145"/>
      <c r="F23" s="146" t="s">
        <v>135</v>
      </c>
      <c r="G23" s="146" t="s">
        <v>138</v>
      </c>
      <c r="H23" s="146" t="s">
        <v>136</v>
      </c>
      <c r="I23" s="147" t="s">
        <v>119</v>
      </c>
      <c r="J23" s="49">
        <v>2</v>
      </c>
      <c r="K23" s="148">
        <v>44637</v>
      </c>
      <c r="L23" s="67" t="s">
        <v>1</v>
      </c>
      <c r="M23" s="107" t="s">
        <v>174</v>
      </c>
      <c r="N23" s="147"/>
      <c r="O23" s="147"/>
      <c r="P23" s="150"/>
      <c r="Q23" s="166">
        <f t="shared" ca="1" si="0"/>
        <v>3</v>
      </c>
      <c r="R23" s="149"/>
      <c r="S23" s="151"/>
    </row>
    <row r="24" spans="1:19" s="152" customFormat="1" ht="25.5">
      <c r="A24" s="158">
        <v>13</v>
      </c>
      <c r="B24" s="144">
        <v>44634</v>
      </c>
      <c r="C24" s="153" t="s">
        <v>67</v>
      </c>
      <c r="D24" s="145" t="s">
        <v>21</v>
      </c>
      <c r="E24" s="145"/>
      <c r="F24" s="146" t="s">
        <v>135</v>
      </c>
      <c r="G24" s="146" t="s">
        <v>139</v>
      </c>
      <c r="H24" s="146" t="s">
        <v>136</v>
      </c>
      <c r="I24" s="147" t="s">
        <v>119</v>
      </c>
      <c r="J24" s="49">
        <v>14</v>
      </c>
      <c r="K24" s="148">
        <v>44637</v>
      </c>
      <c r="L24" s="67" t="s">
        <v>1</v>
      </c>
      <c r="M24" s="107" t="s">
        <v>174</v>
      </c>
      <c r="N24" s="147"/>
      <c r="O24" s="147"/>
      <c r="P24" s="150"/>
      <c r="Q24" s="166">
        <f t="shared" ca="1" si="0"/>
        <v>3</v>
      </c>
      <c r="R24" s="149"/>
      <c r="S24" s="151"/>
    </row>
    <row r="25" spans="1:19" s="152" customFormat="1" ht="25.5">
      <c r="A25" s="158">
        <v>14</v>
      </c>
      <c r="B25" s="144">
        <v>44634</v>
      </c>
      <c r="C25" s="153" t="s">
        <v>67</v>
      </c>
      <c r="D25" s="145" t="s">
        <v>21</v>
      </c>
      <c r="E25" s="145"/>
      <c r="F25" s="146" t="s">
        <v>140</v>
      </c>
      <c r="G25" s="146" t="s">
        <v>133</v>
      </c>
      <c r="H25" s="146" t="s">
        <v>141</v>
      </c>
      <c r="I25" s="147" t="s">
        <v>120</v>
      </c>
      <c r="J25" s="49">
        <v>1</v>
      </c>
      <c r="K25" s="148">
        <v>44637</v>
      </c>
      <c r="L25" s="67" t="s">
        <v>1</v>
      </c>
      <c r="M25" s="107" t="s">
        <v>174</v>
      </c>
      <c r="N25" s="147"/>
      <c r="O25" s="147"/>
      <c r="P25" s="150"/>
      <c r="Q25" s="166">
        <f t="shared" ca="1" si="0"/>
        <v>3</v>
      </c>
      <c r="R25" s="149"/>
      <c r="S25" s="151"/>
    </row>
    <row r="26" spans="1:19" s="152" customFormat="1" ht="25.5">
      <c r="A26" s="158">
        <v>15</v>
      </c>
      <c r="B26" s="144">
        <v>44634</v>
      </c>
      <c r="C26" s="153" t="s">
        <v>67</v>
      </c>
      <c r="D26" s="145" t="s">
        <v>21</v>
      </c>
      <c r="E26" s="145"/>
      <c r="F26" s="146" t="s">
        <v>140</v>
      </c>
      <c r="G26" s="146" t="s">
        <v>138</v>
      </c>
      <c r="H26" s="146" t="s">
        <v>141</v>
      </c>
      <c r="I26" s="147" t="s">
        <v>120</v>
      </c>
      <c r="J26" s="49">
        <v>9</v>
      </c>
      <c r="K26" s="148">
        <v>44637</v>
      </c>
      <c r="L26" s="67" t="s">
        <v>1</v>
      </c>
      <c r="M26" s="107" t="s">
        <v>174</v>
      </c>
      <c r="N26" s="147"/>
      <c r="O26" s="147"/>
      <c r="P26" s="150"/>
      <c r="Q26" s="166">
        <f t="shared" ca="1" si="0"/>
        <v>3</v>
      </c>
      <c r="R26" s="149"/>
      <c r="S26" s="151"/>
    </row>
    <row r="27" spans="1:19" s="152" customFormat="1" ht="63.75">
      <c r="A27" s="158">
        <v>16</v>
      </c>
      <c r="B27" s="144">
        <v>44634</v>
      </c>
      <c r="C27" s="153" t="s">
        <v>67</v>
      </c>
      <c r="D27" s="145" t="s">
        <v>21</v>
      </c>
      <c r="E27" s="145"/>
      <c r="F27" s="146" t="s">
        <v>140</v>
      </c>
      <c r="G27" s="146" t="s">
        <v>129</v>
      </c>
      <c r="H27" s="146" t="s">
        <v>141</v>
      </c>
      <c r="I27" s="147" t="s">
        <v>120</v>
      </c>
      <c r="J27" s="49">
        <v>14</v>
      </c>
      <c r="K27" s="148">
        <v>44637</v>
      </c>
      <c r="L27" s="67" t="s">
        <v>1</v>
      </c>
      <c r="M27" s="107" t="s">
        <v>174</v>
      </c>
      <c r="N27" s="147"/>
      <c r="O27" s="147"/>
      <c r="P27" s="150"/>
      <c r="Q27" s="166">
        <f t="shared" ca="1" si="0"/>
        <v>3</v>
      </c>
      <c r="R27" s="149"/>
      <c r="S27" s="151"/>
    </row>
    <row r="28" spans="1:19" s="152" customFormat="1" ht="101.25">
      <c r="A28" s="158">
        <v>17</v>
      </c>
      <c r="B28" s="144">
        <v>44634</v>
      </c>
      <c r="C28" s="154" t="s">
        <v>67</v>
      </c>
      <c r="D28" s="145" t="s">
        <v>21</v>
      </c>
      <c r="E28" s="145" t="s">
        <v>90</v>
      </c>
      <c r="F28" s="146" t="s">
        <v>142</v>
      </c>
      <c r="G28" s="146" t="s">
        <v>156</v>
      </c>
      <c r="H28" s="146" t="s">
        <v>155</v>
      </c>
      <c r="I28" s="147" t="s">
        <v>121</v>
      </c>
      <c r="J28" s="49">
        <v>7</v>
      </c>
      <c r="K28" s="148"/>
      <c r="L28" s="67" t="s">
        <v>1</v>
      </c>
      <c r="M28" s="107" t="s">
        <v>174</v>
      </c>
      <c r="N28" s="147"/>
      <c r="O28" s="147"/>
      <c r="P28" s="150"/>
      <c r="Q28" s="166">
        <f t="shared" ca="1" si="0"/>
        <v>3</v>
      </c>
      <c r="R28" s="149" t="s">
        <v>159</v>
      </c>
      <c r="S28" s="151"/>
    </row>
    <row r="29" spans="1:19" s="152" customFormat="1" ht="51">
      <c r="A29" s="158">
        <v>18</v>
      </c>
      <c r="B29" s="144">
        <v>44634</v>
      </c>
      <c r="C29" s="153" t="s">
        <v>67</v>
      </c>
      <c r="D29" s="145" t="s">
        <v>21</v>
      </c>
      <c r="E29" s="145" t="s">
        <v>88</v>
      </c>
      <c r="F29" s="146" t="s">
        <v>142</v>
      </c>
      <c r="G29" s="146" t="s">
        <v>143</v>
      </c>
      <c r="H29" s="146" t="s">
        <v>144</v>
      </c>
      <c r="I29" s="147" t="s">
        <v>121</v>
      </c>
      <c r="J29" s="49">
        <v>1</v>
      </c>
      <c r="K29" s="148">
        <v>44637</v>
      </c>
      <c r="L29" s="67" t="s">
        <v>1</v>
      </c>
      <c r="M29" s="107" t="s">
        <v>174</v>
      </c>
      <c r="N29" s="147"/>
      <c r="O29" s="147"/>
      <c r="P29" s="150"/>
      <c r="Q29" s="166">
        <f t="shared" ca="1" si="0"/>
        <v>3</v>
      </c>
      <c r="R29" s="149"/>
      <c r="S29" s="151"/>
    </row>
    <row r="30" spans="1:19" s="152" customFormat="1" ht="51">
      <c r="A30" s="158">
        <v>19</v>
      </c>
      <c r="B30" s="144">
        <v>44634</v>
      </c>
      <c r="C30" s="153" t="s">
        <v>67</v>
      </c>
      <c r="D30" s="145" t="s">
        <v>21</v>
      </c>
      <c r="E30" s="145" t="s">
        <v>88</v>
      </c>
      <c r="F30" s="146" t="s">
        <v>142</v>
      </c>
      <c r="G30" s="146" t="s">
        <v>146</v>
      </c>
      <c r="H30" s="146" t="s">
        <v>145</v>
      </c>
      <c r="I30" s="147" t="s">
        <v>121</v>
      </c>
      <c r="J30" s="49">
        <v>12</v>
      </c>
      <c r="K30" s="148">
        <v>44637</v>
      </c>
      <c r="L30" s="67" t="s">
        <v>1</v>
      </c>
      <c r="M30" s="107" t="s">
        <v>174</v>
      </c>
      <c r="N30" s="147"/>
      <c r="O30" s="147"/>
      <c r="P30" s="150"/>
      <c r="Q30" s="166">
        <f t="shared" ca="1" si="0"/>
        <v>3</v>
      </c>
      <c r="R30" s="149"/>
      <c r="S30" s="151"/>
    </row>
    <row r="31" spans="1:19" s="152" customFormat="1" ht="67.5">
      <c r="A31" s="158">
        <v>20</v>
      </c>
      <c r="B31" s="144">
        <v>44634</v>
      </c>
      <c r="C31" s="153" t="s">
        <v>67</v>
      </c>
      <c r="D31" s="145" t="s">
        <v>21</v>
      </c>
      <c r="E31" s="145" t="s">
        <v>88</v>
      </c>
      <c r="F31" s="146" t="s">
        <v>147</v>
      </c>
      <c r="G31" s="146" t="s">
        <v>148</v>
      </c>
      <c r="H31" s="146" t="s">
        <v>149</v>
      </c>
      <c r="I31" s="147" t="s">
        <v>173</v>
      </c>
      <c r="J31" s="49"/>
      <c r="K31" s="148">
        <v>44637</v>
      </c>
      <c r="L31" s="67" t="s">
        <v>1</v>
      </c>
      <c r="M31" s="107" t="s">
        <v>174</v>
      </c>
      <c r="N31" s="147"/>
      <c r="O31" s="155"/>
      <c r="P31" s="150"/>
      <c r="Q31" s="166">
        <f t="shared" ca="1" si="0"/>
        <v>3</v>
      </c>
      <c r="R31" s="149" t="s">
        <v>160</v>
      </c>
      <c r="S31" s="151"/>
    </row>
    <row r="32" spans="1:19" s="152" customFormat="1" ht="63.75">
      <c r="A32" s="158">
        <v>21</v>
      </c>
      <c r="B32" s="144">
        <v>44637</v>
      </c>
      <c r="C32" s="145" t="s">
        <v>67</v>
      </c>
      <c r="D32" s="145" t="s">
        <v>21</v>
      </c>
      <c r="E32" s="145" t="s">
        <v>88</v>
      </c>
      <c r="F32" s="146" t="s">
        <v>161</v>
      </c>
      <c r="G32" s="172" t="s">
        <v>162</v>
      </c>
      <c r="H32" s="173" t="s">
        <v>166</v>
      </c>
      <c r="I32" s="147" t="s">
        <v>122</v>
      </c>
      <c r="J32" s="49"/>
      <c r="K32" s="157"/>
      <c r="L32" s="72"/>
      <c r="M32" s="107" t="s">
        <v>175</v>
      </c>
      <c r="N32" s="147"/>
      <c r="O32" s="146"/>
      <c r="P32" s="150"/>
      <c r="Q32" s="166">
        <f t="shared" ca="1" si="0"/>
        <v>0</v>
      </c>
      <c r="R32" s="149"/>
      <c r="S32" s="151"/>
    </row>
    <row r="33" spans="1:19" s="143" customFormat="1" ht="73.150000000000006" customHeight="1">
      <c r="A33" s="158">
        <v>22</v>
      </c>
      <c r="B33" s="47">
        <v>44637</v>
      </c>
      <c r="C33" s="48" t="s">
        <v>67</v>
      </c>
      <c r="D33" s="48" t="s">
        <v>21</v>
      </c>
      <c r="E33" s="48" t="s">
        <v>90</v>
      </c>
      <c r="F33" s="146" t="s">
        <v>163</v>
      </c>
      <c r="G33" s="172" t="s">
        <v>164</v>
      </c>
      <c r="H33" s="173" t="s">
        <v>167</v>
      </c>
      <c r="I33" s="49" t="s">
        <v>122</v>
      </c>
      <c r="J33" s="49"/>
      <c r="K33" s="66"/>
      <c r="L33" s="67"/>
      <c r="M33" s="107" t="s">
        <v>175</v>
      </c>
      <c r="N33" s="49"/>
      <c r="O33" s="52"/>
      <c r="P33" s="162"/>
      <c r="Q33" s="166">
        <f t="shared" ca="1" si="0"/>
        <v>0</v>
      </c>
      <c r="R33" s="140" t="s">
        <v>165</v>
      </c>
      <c r="S33" s="142"/>
    </row>
    <row r="34" spans="1:19" s="51" customFormat="1" ht="89.25">
      <c r="A34" s="158">
        <v>23</v>
      </c>
      <c r="B34" s="68">
        <v>44637</v>
      </c>
      <c r="C34" s="69" t="s">
        <v>67</v>
      </c>
      <c r="D34" s="69" t="s">
        <v>21</v>
      </c>
      <c r="E34" s="48" t="s">
        <v>88</v>
      </c>
      <c r="F34" s="156" t="s">
        <v>168</v>
      </c>
      <c r="G34" s="174" t="s">
        <v>169</v>
      </c>
      <c r="H34" s="173" t="s">
        <v>178</v>
      </c>
      <c r="I34" s="49" t="s">
        <v>122</v>
      </c>
      <c r="J34" s="49"/>
      <c r="K34" s="71"/>
      <c r="L34" s="72"/>
      <c r="M34" s="107" t="s">
        <v>175</v>
      </c>
      <c r="N34" s="49"/>
      <c r="O34" s="52"/>
      <c r="P34" s="53"/>
      <c r="Q34" s="166">
        <f t="shared" ca="1" si="0"/>
        <v>0</v>
      </c>
      <c r="R34" s="54"/>
      <c r="S34" s="50"/>
    </row>
    <row r="35" spans="1:19" s="51" customFormat="1" ht="192">
      <c r="A35" s="158">
        <v>24</v>
      </c>
      <c r="B35" s="68">
        <v>44637</v>
      </c>
      <c r="C35" s="69" t="s">
        <v>177</v>
      </c>
      <c r="D35" s="69" t="s">
        <v>20</v>
      </c>
      <c r="E35" s="48" t="s">
        <v>88</v>
      </c>
      <c r="F35" s="156" t="s">
        <v>170</v>
      </c>
      <c r="G35" s="174" t="s">
        <v>171</v>
      </c>
      <c r="H35" s="173" t="s">
        <v>179</v>
      </c>
      <c r="I35" s="49" t="s">
        <v>123</v>
      </c>
      <c r="J35" s="49"/>
      <c r="K35" s="71"/>
      <c r="L35" s="72"/>
      <c r="M35" s="107" t="s">
        <v>175</v>
      </c>
      <c r="N35" s="49"/>
      <c r="O35" s="52"/>
      <c r="P35" s="53"/>
      <c r="Q35" s="166">
        <f t="shared" ca="1" si="0"/>
        <v>0</v>
      </c>
      <c r="R35" s="54" t="s">
        <v>176</v>
      </c>
      <c r="S35" s="50"/>
    </row>
    <row r="36" spans="1:19" s="51" customFormat="1" ht="37.15" customHeight="1">
      <c r="A36" s="158"/>
      <c r="B36" s="68"/>
      <c r="C36" s="69"/>
      <c r="D36" s="69"/>
      <c r="E36" s="48"/>
      <c r="F36" s="108"/>
      <c r="G36" s="109"/>
      <c r="H36" s="110"/>
      <c r="I36" s="49"/>
      <c r="J36" s="49"/>
      <c r="K36" s="71"/>
      <c r="L36" s="72"/>
      <c r="M36" s="107"/>
      <c r="N36" s="49"/>
      <c r="O36" s="52"/>
      <c r="P36" s="53"/>
      <c r="Q36" s="166">
        <f t="shared" ca="1" si="0"/>
        <v>0</v>
      </c>
      <c r="R36" s="54"/>
      <c r="S36" s="50"/>
    </row>
    <row r="37" spans="1:19" s="51" customFormat="1" ht="58.15" customHeight="1">
      <c r="A37" s="158"/>
      <c r="B37" s="68"/>
      <c r="C37" s="69"/>
      <c r="D37" s="69"/>
      <c r="E37" s="48"/>
      <c r="F37" s="108"/>
      <c r="G37" s="109"/>
      <c r="H37" s="110"/>
      <c r="I37" s="49"/>
      <c r="J37" s="49"/>
      <c r="K37" s="71"/>
      <c r="L37" s="72"/>
      <c r="M37" s="107"/>
      <c r="N37" s="49"/>
      <c r="O37" s="52"/>
      <c r="P37" s="53"/>
      <c r="Q37" s="166">
        <f t="shared" ca="1" si="0"/>
        <v>0</v>
      </c>
      <c r="R37" s="54"/>
      <c r="S37" s="50"/>
    </row>
    <row r="38" spans="1:19" s="51" customFormat="1" ht="49.9" customHeight="1">
      <c r="A38" s="158"/>
      <c r="B38" s="68"/>
      <c r="C38" s="69"/>
      <c r="D38" s="69"/>
      <c r="E38" s="48"/>
      <c r="F38" s="108"/>
      <c r="G38" s="109"/>
      <c r="H38" s="110"/>
      <c r="I38" s="49"/>
      <c r="J38" s="49"/>
      <c r="K38" s="71"/>
      <c r="L38" s="72"/>
      <c r="M38" s="107"/>
      <c r="N38" s="49"/>
      <c r="O38" s="52"/>
      <c r="P38" s="53"/>
      <c r="Q38" s="166">
        <f t="shared" ca="1" si="0"/>
        <v>0</v>
      </c>
      <c r="R38" s="54"/>
      <c r="S38" s="50"/>
    </row>
    <row r="39" spans="1:19" s="51" customFormat="1" ht="34.9" customHeight="1">
      <c r="A39" s="158"/>
      <c r="B39" s="68"/>
      <c r="C39" s="69"/>
      <c r="D39" s="69"/>
      <c r="E39" s="48"/>
      <c r="F39" s="108"/>
      <c r="G39" s="109"/>
      <c r="H39" s="110"/>
      <c r="I39" s="49"/>
      <c r="J39" s="49"/>
      <c r="K39" s="71"/>
      <c r="L39" s="72"/>
      <c r="M39" s="107"/>
      <c r="N39" s="49"/>
      <c r="O39" s="52"/>
      <c r="P39" s="53"/>
      <c r="Q39" s="166">
        <f t="shared" ca="1" si="0"/>
        <v>0</v>
      </c>
      <c r="R39" s="54"/>
      <c r="S39" s="50"/>
    </row>
    <row r="40" spans="1:19" s="51" customFormat="1" ht="37.9" customHeight="1">
      <c r="A40" s="158"/>
      <c r="B40" s="68"/>
      <c r="C40" s="69"/>
      <c r="D40" s="69"/>
      <c r="E40" s="48"/>
      <c r="F40" s="108"/>
      <c r="G40" s="109"/>
      <c r="H40" s="110"/>
      <c r="I40" s="49"/>
      <c r="J40" s="49"/>
      <c r="K40" s="71"/>
      <c r="L40" s="72"/>
      <c r="M40" s="107"/>
      <c r="N40" s="49"/>
      <c r="O40" s="52"/>
      <c r="P40" s="53"/>
      <c r="Q40" s="166">
        <f t="shared" ca="1" si="0"/>
        <v>0</v>
      </c>
      <c r="R40" s="54"/>
      <c r="S40" s="50"/>
    </row>
    <row r="41" spans="1:19" s="51" customFormat="1" ht="51.6" customHeight="1">
      <c r="A41" s="158"/>
      <c r="B41" s="68"/>
      <c r="C41" s="69"/>
      <c r="D41" s="69"/>
      <c r="E41" s="48"/>
      <c r="F41" s="108"/>
      <c r="G41" s="109"/>
      <c r="H41" s="110"/>
      <c r="I41" s="49"/>
      <c r="J41" s="49"/>
      <c r="K41" s="71"/>
      <c r="L41" s="72"/>
      <c r="M41" s="107"/>
      <c r="N41" s="49"/>
      <c r="O41" s="52"/>
      <c r="P41" s="53"/>
      <c r="Q41" s="166">
        <f t="shared" ca="1" si="0"/>
        <v>0</v>
      </c>
      <c r="R41" s="54"/>
      <c r="S41" s="50"/>
    </row>
    <row r="42" spans="1:19" s="51" customFormat="1" ht="48.6" customHeight="1">
      <c r="A42" s="158"/>
      <c r="B42" s="68"/>
      <c r="C42" s="69"/>
      <c r="D42" s="69"/>
      <c r="E42" s="48"/>
      <c r="F42" s="108"/>
      <c r="G42" s="109"/>
      <c r="H42" s="110"/>
      <c r="I42" s="49"/>
      <c r="J42" s="49"/>
      <c r="K42" s="71"/>
      <c r="L42" s="72"/>
      <c r="M42" s="107"/>
      <c r="N42" s="49"/>
      <c r="O42" s="52"/>
      <c r="P42" s="53"/>
      <c r="Q42" s="166">
        <f t="shared" ca="1" si="0"/>
        <v>0</v>
      </c>
      <c r="R42" s="54"/>
      <c r="S42" s="50"/>
    </row>
    <row r="43" spans="1:19" s="51" customFormat="1" ht="58.9" customHeight="1">
      <c r="A43" s="158"/>
      <c r="B43" s="68"/>
      <c r="C43" s="69"/>
      <c r="D43" s="69"/>
      <c r="E43" s="48"/>
      <c r="F43" s="108"/>
      <c r="G43" s="109"/>
      <c r="H43" s="110"/>
      <c r="I43" s="94"/>
      <c r="J43" s="49"/>
      <c r="K43" s="71"/>
      <c r="L43" s="72"/>
      <c r="M43" s="107"/>
      <c r="N43" s="49"/>
      <c r="O43" s="52"/>
      <c r="P43" s="53"/>
      <c r="Q43" s="166">
        <f t="shared" ca="1" si="0"/>
        <v>0</v>
      </c>
      <c r="R43" s="54"/>
      <c r="S43" s="50"/>
    </row>
    <row r="44" spans="1:19" s="51" customFormat="1" ht="76.900000000000006" customHeight="1">
      <c r="A44" s="158"/>
      <c r="B44" s="68"/>
      <c r="C44" s="69"/>
      <c r="D44" s="69"/>
      <c r="E44" s="48"/>
      <c r="F44" s="108"/>
      <c r="G44" s="109"/>
      <c r="H44" s="110"/>
      <c r="I44" s="49"/>
      <c r="J44" s="49"/>
      <c r="K44" s="71"/>
      <c r="L44" s="72"/>
      <c r="M44" s="107"/>
      <c r="N44" s="49"/>
      <c r="O44" s="52"/>
      <c r="P44" s="53"/>
      <c r="Q44" s="166">
        <f t="shared" ca="1" si="0"/>
        <v>0</v>
      </c>
      <c r="R44" s="54"/>
      <c r="S44" s="50"/>
    </row>
    <row r="45" spans="1:19" s="51" customFormat="1" ht="60" customHeight="1">
      <c r="A45" s="158"/>
      <c r="B45" s="68"/>
      <c r="C45" s="69"/>
      <c r="D45" s="69"/>
      <c r="E45" s="48"/>
      <c r="F45" s="108"/>
      <c r="G45" s="109"/>
      <c r="H45" s="110"/>
      <c r="I45" s="49"/>
      <c r="J45" s="49"/>
      <c r="K45" s="71"/>
      <c r="L45" s="72"/>
      <c r="M45" s="107"/>
      <c r="N45" s="49"/>
      <c r="O45" s="52"/>
      <c r="P45" s="53"/>
      <c r="Q45" s="166">
        <f t="shared" ca="1" si="0"/>
        <v>0</v>
      </c>
      <c r="R45" s="54"/>
      <c r="S45" s="50"/>
    </row>
    <row r="46" spans="1:19" s="51" customFormat="1" ht="43.15" customHeight="1">
      <c r="A46" s="158"/>
      <c r="B46" s="68"/>
      <c r="C46" s="69"/>
      <c r="D46" s="69"/>
      <c r="E46" s="48"/>
      <c r="F46" s="108"/>
      <c r="G46" s="109"/>
      <c r="H46" s="110"/>
      <c r="I46" s="49"/>
      <c r="J46" s="49"/>
      <c r="K46" s="71"/>
      <c r="L46" s="72"/>
      <c r="M46" s="107"/>
      <c r="N46" s="49"/>
      <c r="O46" s="52"/>
      <c r="P46" s="53"/>
      <c r="Q46" s="166">
        <f t="shared" ca="1" si="0"/>
        <v>0</v>
      </c>
      <c r="R46" s="54"/>
      <c r="S46" s="50"/>
    </row>
    <row r="47" spans="1:19" s="51" customFormat="1" ht="69" customHeight="1">
      <c r="A47" s="158"/>
      <c r="B47" s="68"/>
      <c r="C47" s="69"/>
      <c r="D47" s="69"/>
      <c r="E47" s="48"/>
      <c r="F47" s="108"/>
      <c r="G47" s="109"/>
      <c r="H47" s="110"/>
      <c r="I47" s="49"/>
      <c r="J47" s="49"/>
      <c r="K47" s="71"/>
      <c r="L47" s="72"/>
      <c r="M47" s="107"/>
      <c r="N47" s="49"/>
      <c r="O47" s="52"/>
      <c r="P47" s="53"/>
      <c r="Q47" s="166">
        <f t="shared" ca="1" si="0"/>
        <v>0</v>
      </c>
      <c r="R47" s="54"/>
      <c r="S47" s="50"/>
    </row>
    <row r="48" spans="1:19" s="51" customFormat="1" ht="18.600000000000001" customHeight="1">
      <c r="A48" s="158"/>
      <c r="B48" s="68"/>
      <c r="C48" s="69"/>
      <c r="D48" s="69"/>
      <c r="E48" s="48"/>
      <c r="F48" s="70"/>
      <c r="G48" s="73"/>
      <c r="H48" s="74"/>
      <c r="I48" s="49"/>
      <c r="J48" s="49"/>
      <c r="K48" s="71"/>
      <c r="L48" s="72"/>
      <c r="M48" s="107"/>
      <c r="N48" s="49"/>
      <c r="O48" s="52"/>
      <c r="P48" s="53"/>
      <c r="Q48" s="166">
        <f t="shared" ca="1" si="0"/>
        <v>0</v>
      </c>
      <c r="R48" s="54"/>
      <c r="S48" s="50"/>
    </row>
    <row r="49" spans="1:19" s="51" customFormat="1" ht="18.600000000000001" customHeight="1">
      <c r="A49" s="158"/>
      <c r="B49" s="68"/>
      <c r="C49" s="69"/>
      <c r="D49" s="69"/>
      <c r="E49" s="48"/>
      <c r="F49" s="70"/>
      <c r="G49" s="73"/>
      <c r="H49" s="74"/>
      <c r="I49" s="49"/>
      <c r="J49" s="49"/>
      <c r="K49" s="71"/>
      <c r="L49" s="72"/>
      <c r="M49" s="107"/>
      <c r="N49" s="49"/>
      <c r="O49" s="52"/>
      <c r="P49" s="53"/>
      <c r="Q49" s="166">
        <f t="shared" ca="1" si="0"/>
        <v>0</v>
      </c>
      <c r="R49" s="54"/>
      <c r="S49" s="50"/>
    </row>
    <row r="50" spans="1:19" s="51" customFormat="1" ht="18.600000000000001" customHeight="1">
      <c r="A50" s="158"/>
      <c r="B50" s="68"/>
      <c r="C50" s="69"/>
      <c r="D50" s="69"/>
      <c r="E50" s="48"/>
      <c r="F50" s="70"/>
      <c r="G50" s="73"/>
      <c r="H50" s="74"/>
      <c r="I50" s="49"/>
      <c r="J50" s="49"/>
      <c r="K50" s="71"/>
      <c r="L50" s="72"/>
      <c r="M50" s="107"/>
      <c r="N50" s="49"/>
      <c r="O50" s="52"/>
      <c r="P50" s="53"/>
      <c r="Q50" s="166">
        <f t="shared" ca="1" si="0"/>
        <v>0</v>
      </c>
      <c r="R50" s="54"/>
      <c r="S50" s="50"/>
    </row>
    <row r="51" spans="1:19" s="51" customFormat="1" ht="18.600000000000001" customHeight="1">
      <c r="A51" s="158"/>
      <c r="B51" s="68"/>
      <c r="C51" s="69"/>
      <c r="D51" s="69"/>
      <c r="E51" s="48"/>
      <c r="F51" s="70"/>
      <c r="G51" s="73"/>
      <c r="H51" s="74"/>
      <c r="I51" s="49"/>
      <c r="J51" s="49"/>
      <c r="K51" s="71"/>
      <c r="L51" s="72"/>
      <c r="M51" s="107"/>
      <c r="N51" s="49"/>
      <c r="O51" s="52"/>
      <c r="P51" s="53"/>
      <c r="Q51" s="166">
        <f t="shared" ca="1" si="0"/>
        <v>0</v>
      </c>
      <c r="R51" s="54"/>
      <c r="S51" s="50"/>
    </row>
    <row r="52" spans="1:19" s="51" customFormat="1" ht="18.600000000000001" customHeight="1">
      <c r="A52" s="158"/>
      <c r="B52" s="68"/>
      <c r="C52" s="69"/>
      <c r="D52" s="69"/>
      <c r="E52" s="48"/>
      <c r="F52" s="70"/>
      <c r="G52" s="73"/>
      <c r="H52" s="74"/>
      <c r="I52" s="49"/>
      <c r="J52" s="49"/>
      <c r="K52" s="71"/>
      <c r="L52" s="72"/>
      <c r="M52" s="107"/>
      <c r="N52" s="49"/>
      <c r="O52" s="52"/>
      <c r="P52" s="53"/>
      <c r="Q52" s="166">
        <f t="shared" ca="1" si="0"/>
        <v>0</v>
      </c>
      <c r="R52" s="54"/>
      <c r="S52" s="50"/>
    </row>
    <row r="53" spans="1:19" s="51" customFormat="1" ht="19.5" customHeight="1">
      <c r="A53" s="158"/>
      <c r="B53" s="68"/>
      <c r="C53" s="69"/>
      <c r="D53" s="69"/>
      <c r="E53" s="48"/>
      <c r="F53" s="70"/>
      <c r="G53" s="73"/>
      <c r="H53" s="74"/>
      <c r="I53" s="49"/>
      <c r="J53" s="49"/>
      <c r="K53" s="71"/>
      <c r="L53" s="72"/>
      <c r="M53" s="107"/>
      <c r="N53" s="49"/>
      <c r="O53" s="52"/>
      <c r="P53" s="53"/>
      <c r="Q53" s="166">
        <f t="shared" ca="1" si="0"/>
        <v>0</v>
      </c>
      <c r="R53" s="54"/>
      <c r="S53" s="50"/>
    </row>
    <row r="54" spans="1:19" s="51" customFormat="1" ht="19.5" customHeight="1">
      <c r="A54" s="158"/>
      <c r="B54" s="68"/>
      <c r="C54" s="69"/>
      <c r="D54" s="69"/>
      <c r="E54" s="48"/>
      <c r="F54" s="70"/>
      <c r="G54" s="73"/>
      <c r="H54" s="74"/>
      <c r="I54" s="49"/>
      <c r="J54" s="49"/>
      <c r="K54" s="71"/>
      <c r="L54" s="72"/>
      <c r="M54" s="107"/>
      <c r="N54" s="49"/>
      <c r="O54" s="52"/>
      <c r="P54" s="53"/>
      <c r="Q54" s="166">
        <f t="shared" ca="1" si="0"/>
        <v>0</v>
      </c>
      <c r="R54" s="54"/>
      <c r="S54" s="50"/>
    </row>
    <row r="58" spans="1:19" ht="15.75">
      <c r="C58" s="96" t="s">
        <v>77</v>
      </c>
      <c r="D58" s="97"/>
      <c r="E58" s="98"/>
      <c r="F58" s="98"/>
      <c r="G58" s="99"/>
      <c r="H58" s="100"/>
      <c r="I58" s="138"/>
      <c r="J58" s="168"/>
    </row>
    <row r="59" spans="1:19" ht="14.25">
      <c r="C59" s="101"/>
      <c r="D59" s="97"/>
      <c r="E59" s="98"/>
      <c r="F59" s="98"/>
      <c r="G59" s="99"/>
      <c r="H59" s="100"/>
      <c r="I59" s="138"/>
      <c r="J59" s="168"/>
    </row>
    <row r="60" spans="1:19" ht="14.25">
      <c r="C60" s="100"/>
      <c r="D60" s="113" t="s">
        <v>78</v>
      </c>
      <c r="E60" s="113"/>
      <c r="F60" s="113"/>
      <c r="G60" s="100"/>
      <c r="H60" s="102" t="s">
        <v>79</v>
      </c>
      <c r="I60" s="138"/>
      <c r="J60" s="168"/>
    </row>
    <row r="61" spans="1:19" ht="14.25">
      <c r="C61" s="100"/>
      <c r="D61" s="114" t="s">
        <v>80</v>
      </c>
      <c r="E61" s="114"/>
      <c r="F61" s="114"/>
      <c r="G61" s="100"/>
      <c r="H61" s="103" t="s">
        <v>80</v>
      </c>
      <c r="I61" s="138"/>
      <c r="J61" s="168"/>
    </row>
    <row r="62" spans="1:19" ht="14.25">
      <c r="C62" s="100"/>
      <c r="D62" s="100"/>
      <c r="E62" s="104"/>
      <c r="F62" s="100"/>
      <c r="G62" s="100"/>
      <c r="H62" s="104"/>
      <c r="I62" s="138"/>
      <c r="J62" s="168"/>
    </row>
    <row r="63" spans="1:19" ht="14.25">
      <c r="C63" s="100"/>
      <c r="D63" s="100"/>
      <c r="E63" s="104"/>
      <c r="F63" s="100"/>
      <c r="G63" s="100"/>
      <c r="H63" s="104"/>
      <c r="I63" s="138"/>
      <c r="J63" s="168"/>
    </row>
    <row r="64" spans="1:19" ht="14.25">
      <c r="C64" s="100"/>
      <c r="D64" s="115" t="s">
        <v>81</v>
      </c>
      <c r="E64" s="115"/>
      <c r="F64" s="115"/>
      <c r="G64" s="100"/>
      <c r="H64" s="105" t="s">
        <v>81</v>
      </c>
      <c r="I64" s="138"/>
      <c r="J64" s="168"/>
    </row>
  </sheetData>
  <mergeCells count="15">
    <mergeCell ref="B1:C5"/>
    <mergeCell ref="C8:D8"/>
    <mergeCell ref="C9:D9"/>
    <mergeCell ref="C10:D10"/>
    <mergeCell ref="A8:B8"/>
    <mergeCell ref="A9:B9"/>
    <mergeCell ref="A10:B10"/>
    <mergeCell ref="I11:J11"/>
    <mergeCell ref="D60:F60"/>
    <mergeCell ref="D61:F61"/>
    <mergeCell ref="D64:F64"/>
    <mergeCell ref="D1:G2"/>
    <mergeCell ref="D3:G4"/>
    <mergeCell ref="D5:E5"/>
    <mergeCell ref="F5:G5"/>
  </mergeCells>
  <phoneticPr fontId="0" type="noConversion"/>
  <dataValidations count="7">
    <dataValidation type="list" allowBlank="1" showInputMessage="1" showErrorMessage="1" sqref="E55:F968 C11 D12:D968">
      <formula1>TipoError</formula1>
    </dataValidation>
    <dataValidation type="decimal" allowBlank="1" showInputMessage="1" showErrorMessage="1" sqref="C55:C968 B11">
      <formula1>0</formula1>
      <formula2>3</formula2>
    </dataValidation>
    <dataValidation type="date" operator="lessThanOrEqual" allowBlank="1" showInputMessage="1" showErrorMessage="1" errorTitle="Fecha " error="Escribe la Fecha en que el Error fue Corregido_x000a__x000a_El valor  validos para este campo es una fecha  menor o igual a la fecha de actual " sqref="L11 K12:K65574">
      <formula1>TODAY()</formula1>
    </dataValidation>
    <dataValidation type="list" allowBlank="1" showInputMessage="1" showErrorMessage="1" sqref="M11 L12:L65574">
      <formula1>TipoRevision</formula1>
    </dataValidation>
    <dataValidation type="list" allowBlank="1" showInputMessage="1" showErrorMessage="1" sqref="E11:F11 I55:J65574">
      <formula1>CasosUso</formula1>
    </dataValidation>
    <dataValidation type="date" operator="lessThanOrEqual" allowBlank="1" showInputMessage="1" showErrorMessage="1" errorTitle="Fecha Deteccón Error" error="La fecha tiene que ser menor o igual a la fecha actual " sqref="A6:A11 B12:B65574">
      <formula1>TODAY()</formula1>
    </dataValidation>
    <dataValidation type="list" allowBlank="1" showInputMessage="1" showErrorMessage="1" sqref="C12:C54">
      <formula1>"0-Puede Esperar, 1-Error sencillo, 2-Error Normal, 3-Error Grave"</formula1>
    </dataValidation>
  </dataValidations>
  <printOptions gridLines="1"/>
  <pageMargins left="0.31496062992125984" right="0.27559055118110237" top="0.47244094488188981" bottom="0.82677165354330717" header="0.31496062992125984" footer="0.31496062992125984"/>
  <pageSetup scale="50" orientation="landscape" horizontalDpi="4294967292" r:id="rId1"/>
  <headerFooter alignWithMargins="0">
    <oddFooter>&amp;LConfidencial
FPDGI-50-28&amp;C©CONSAR, 2012&amp;RPágina &amp;P de &amp;N</oddFooter>
  </headerFooter>
  <drawing r:id="rId2"/>
  <legacyDrawing r:id="rId3"/>
  <extLst>
    <ext xmlns:x14="http://schemas.microsoft.com/office/spreadsheetml/2009/9/main" uri="{CCE6A557-97BC-4b89-ADB6-D9C93CAAB3DF}">
      <x14:dataValidations xmlns:xm="http://schemas.microsoft.com/office/excel/2006/main" count="3">
        <x14:dataValidation type="list" allowBlank="1" showInputMessage="1" showErrorMessage="1">
          <x14:formula1>
            <xm:f>'Tipo Error'!$M$2:$M$26</xm:f>
          </x14:formula1>
          <xm:sqref>I12:I54</xm:sqref>
        </x14:dataValidation>
        <x14:dataValidation type="list" allowBlank="1" showInputMessage="1" showErrorMessage="1">
          <x14:formula1>
            <xm:f>'Tipo Error'!$N$2:$N$24</xm:f>
          </x14:formula1>
          <xm:sqref>J12:J54</xm:sqref>
        </x14:dataValidation>
        <x14:dataValidation type="list" allowBlank="1" showInputMessage="1" showErrorMessage="1">
          <x14:formula1>
            <xm:f>'Tipo Error'!$B$40:$B$55</xm:f>
          </x14:formula1>
          <xm:sqref>E12:E54</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732"/>
  <sheetViews>
    <sheetView topLeftCell="A726" zoomScale="75" zoomScaleNormal="75" workbookViewId="0">
      <selection activeCell="B732" sqref="B732"/>
    </sheetView>
  </sheetViews>
  <sheetFormatPr baseColWidth="10" defaultRowHeight="18"/>
  <cols>
    <col min="1" max="1" width="12" style="141" bestFit="1" customWidth="1"/>
  </cols>
  <sheetData>
    <row r="1" spans="1:1">
      <c r="A1" s="141">
        <v>1</v>
      </c>
    </row>
    <row r="36" spans="1:1">
      <c r="A36" s="141">
        <v>2</v>
      </c>
    </row>
    <row r="67" spans="1:1">
      <c r="A67" s="141">
        <v>3</v>
      </c>
    </row>
    <row r="102" spans="1:1">
      <c r="A102" s="141">
        <v>4</v>
      </c>
    </row>
    <row r="136" spans="1:1">
      <c r="A136" s="141">
        <v>5</v>
      </c>
    </row>
    <row r="169" spans="1:1">
      <c r="A169" s="141">
        <v>6</v>
      </c>
    </row>
    <row r="201" spans="1:1">
      <c r="A201" s="141">
        <v>7</v>
      </c>
    </row>
    <row r="234" spans="1:1">
      <c r="A234" s="141">
        <v>8</v>
      </c>
    </row>
    <row r="263" spans="1:1">
      <c r="A263" s="141">
        <v>9</v>
      </c>
    </row>
    <row r="293" spans="1:1">
      <c r="A293" s="141">
        <v>10</v>
      </c>
    </row>
    <row r="325" spans="1:1">
      <c r="A325" s="141">
        <v>11</v>
      </c>
    </row>
    <row r="358" spans="1:1">
      <c r="A358" s="141">
        <v>12</v>
      </c>
    </row>
    <row r="390" spans="1:1">
      <c r="A390" s="141">
        <v>13</v>
      </c>
    </row>
    <row r="422" spans="1:1">
      <c r="A422" s="141">
        <v>14</v>
      </c>
    </row>
    <row r="451" spans="1:1">
      <c r="A451" s="141">
        <v>15</v>
      </c>
    </row>
    <row r="480" spans="1:1">
      <c r="A480" s="141">
        <v>16</v>
      </c>
    </row>
    <row r="512" spans="1:1">
      <c r="A512" s="141">
        <v>17</v>
      </c>
    </row>
    <row r="537" spans="1:1">
      <c r="A537" s="141">
        <v>18</v>
      </c>
    </row>
    <row r="569" spans="1:1">
      <c r="A569" s="141">
        <v>19</v>
      </c>
    </row>
    <row r="601" spans="1:1">
      <c r="A601" s="141">
        <v>20</v>
      </c>
    </row>
    <row r="635" spans="1:1">
      <c r="A635" s="141">
        <v>21</v>
      </c>
    </row>
    <row r="668" spans="1:1">
      <c r="A668" s="141">
        <v>22</v>
      </c>
    </row>
    <row r="701" spans="1:1">
      <c r="A701" s="141">
        <v>23</v>
      </c>
    </row>
    <row r="732" spans="1:1">
      <c r="A732" s="141">
        <v>24</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3"/>
  <dimension ref="A1:H69"/>
  <sheetViews>
    <sheetView workbookViewId="0">
      <selection activeCell="J19" sqref="J19"/>
    </sheetView>
  </sheetViews>
  <sheetFormatPr baseColWidth="10" defaultColWidth="9.28515625" defaultRowHeight="12.75"/>
  <cols>
    <col min="1" max="1" width="32.42578125" customWidth="1"/>
    <col min="2" max="2" width="11.5703125" customWidth="1"/>
    <col min="3" max="3" width="12.28515625" customWidth="1"/>
    <col min="4" max="4" width="29.5703125" customWidth="1"/>
    <col min="5" max="5" width="29.7109375" customWidth="1"/>
    <col min="6" max="6" width="19.7109375" customWidth="1"/>
    <col min="7" max="7" width="15.5703125" customWidth="1"/>
    <col min="8" max="8" width="21" customWidth="1"/>
  </cols>
  <sheetData>
    <row r="1" spans="1:8">
      <c r="A1" s="21"/>
      <c r="B1" s="22"/>
      <c r="C1" s="22"/>
      <c r="D1" s="23"/>
      <c r="E1" s="23"/>
      <c r="F1" s="23"/>
      <c r="G1" s="23"/>
      <c r="H1" s="24"/>
    </row>
    <row r="2" spans="1:8" ht="22.5">
      <c r="A2" s="25" t="s">
        <v>28</v>
      </c>
      <c r="B2" s="20"/>
      <c r="C2" s="25"/>
      <c r="D2" s="26"/>
      <c r="E2" s="26"/>
      <c r="F2" s="27"/>
      <c r="G2" s="28"/>
      <c r="H2" s="29"/>
    </row>
    <row r="3" spans="1:8">
      <c r="A3" s="30"/>
      <c r="B3" s="20"/>
      <c r="C3" s="30"/>
      <c r="D3" s="31"/>
      <c r="E3" s="31"/>
      <c r="F3" s="32"/>
      <c r="G3" s="33"/>
      <c r="H3" s="34"/>
    </row>
    <row r="4" spans="1:8">
      <c r="A4" s="30"/>
      <c r="B4" s="20"/>
      <c r="C4" s="30"/>
      <c r="D4" s="31"/>
      <c r="E4" s="31"/>
      <c r="F4" s="32"/>
      <c r="G4" s="33"/>
      <c r="H4" s="29"/>
    </row>
    <row r="5" spans="1:8">
      <c r="A5" s="30"/>
      <c r="B5" s="20"/>
      <c r="C5" s="30"/>
      <c r="D5" s="35"/>
      <c r="E5" s="35"/>
      <c r="F5" s="36"/>
      <c r="G5" s="36"/>
      <c r="H5" s="37"/>
    </row>
    <row r="6" spans="1:8" s="4" customFormat="1">
      <c r="A6" s="85"/>
      <c r="B6" s="85"/>
      <c r="C6" s="85"/>
      <c r="D6" s="85"/>
      <c r="E6" s="85"/>
      <c r="F6" s="85"/>
      <c r="G6" s="85"/>
      <c r="H6" s="85"/>
    </row>
    <row r="7" spans="1:8" ht="18">
      <c r="A7" s="5" t="s">
        <v>30</v>
      </c>
      <c r="B7" s="6">
        <f>B66</f>
        <v>24</v>
      </c>
      <c r="C7" s="5"/>
      <c r="D7" s="5" t="s">
        <v>31</v>
      </c>
      <c r="E7" s="7">
        <f>B60</f>
        <v>1.0416666666666667</v>
      </c>
      <c r="F7" s="5"/>
      <c r="G7" s="5"/>
    </row>
    <row r="8" spans="1:8" ht="18">
      <c r="A8" s="5" t="s">
        <v>32</v>
      </c>
      <c r="B8" s="8">
        <f ca="1">'Reporte Errores'!B63</f>
        <v>0</v>
      </c>
      <c r="C8" s="5" t="s">
        <v>33</v>
      </c>
      <c r="D8" s="5" t="s">
        <v>34</v>
      </c>
      <c r="E8" s="8">
        <f ca="1">B64</f>
        <v>3</v>
      </c>
      <c r="F8" s="5" t="s">
        <v>33</v>
      </c>
      <c r="G8" s="5"/>
    </row>
    <row r="9" spans="1:8" ht="18">
      <c r="A9" s="5" t="s">
        <v>35</v>
      </c>
      <c r="B9" s="8">
        <f>SUM('Control de  Errores'!I12:I54)</f>
        <v>0</v>
      </c>
      <c r="C9" s="5"/>
      <c r="D9" s="5" t="s">
        <v>36</v>
      </c>
      <c r="E9" s="8" t="e">
        <f>B7/B9</f>
        <v>#DIV/0!</v>
      </c>
      <c r="F9" s="5"/>
      <c r="G9" s="5"/>
    </row>
    <row r="10" spans="1:8">
      <c r="D10" s="2"/>
      <c r="E10" s="2"/>
    </row>
    <row r="11" spans="1:8">
      <c r="A11" s="9"/>
      <c r="B11" s="2"/>
      <c r="C11" s="2"/>
      <c r="D11" s="2"/>
      <c r="E11" s="2"/>
      <c r="F11" s="2"/>
      <c r="G11" s="2"/>
    </row>
    <row r="12" spans="1:8">
      <c r="A12" s="9"/>
      <c r="B12" s="2"/>
      <c r="C12" s="2"/>
      <c r="D12" s="2"/>
      <c r="E12" s="2"/>
      <c r="F12" s="2"/>
      <c r="G12" s="2"/>
    </row>
    <row r="13" spans="1:8">
      <c r="A13" s="2"/>
      <c r="B13" s="2"/>
      <c r="C13" s="2"/>
      <c r="D13" s="2"/>
      <c r="E13" s="2"/>
      <c r="F13" s="2"/>
      <c r="G13" s="2"/>
    </row>
    <row r="26" spans="1:4">
      <c r="A26" s="10" t="s">
        <v>37</v>
      </c>
      <c r="B26" s="10">
        <f>SUM(B52:B59)</f>
        <v>5</v>
      </c>
      <c r="C26" s="11">
        <f xml:space="preserve"> B26/$B$26</f>
        <v>1</v>
      </c>
      <c r="D26" s="12"/>
    </row>
    <row r="39" spans="1:3">
      <c r="A39" s="2"/>
      <c r="B39" s="2"/>
      <c r="C39" s="2"/>
    </row>
    <row r="40" spans="1:3">
      <c r="A40" s="2"/>
      <c r="B40" s="2"/>
      <c r="C40" s="2"/>
    </row>
    <row r="41" spans="1:3">
      <c r="A41" s="2"/>
      <c r="B41" s="13"/>
      <c r="C41" s="2"/>
    </row>
    <row r="42" spans="1:3">
      <c r="A42" s="2"/>
      <c r="B42" s="13"/>
      <c r="C42" s="2"/>
    </row>
    <row r="43" spans="1:3">
      <c r="A43" s="2"/>
      <c r="B43" s="13"/>
      <c r="C43" s="2"/>
    </row>
    <row r="44" spans="1:3">
      <c r="A44" s="2"/>
      <c r="B44" s="13"/>
      <c r="C44" s="2"/>
    </row>
    <row r="45" spans="1:3">
      <c r="A45" s="2"/>
      <c r="B45" s="13"/>
      <c r="C45" s="2"/>
    </row>
    <row r="46" spans="1:3">
      <c r="A46" s="2"/>
      <c r="B46" s="13"/>
      <c r="C46" s="2"/>
    </row>
    <row r="47" spans="1:3">
      <c r="A47" s="2"/>
      <c r="B47" s="13"/>
      <c r="C47" s="2"/>
    </row>
    <row r="48" spans="1:3">
      <c r="A48" s="2"/>
      <c r="B48" s="13"/>
      <c r="C48" s="2"/>
    </row>
    <row r="49" spans="1:4">
      <c r="A49" s="2"/>
      <c r="B49" s="2"/>
      <c r="C49" s="2"/>
    </row>
    <row r="51" spans="1:4">
      <c r="A51" s="3" t="s">
        <v>38</v>
      </c>
      <c r="B51" s="3" t="s">
        <v>39</v>
      </c>
      <c r="C51" s="3" t="s">
        <v>29</v>
      </c>
      <c r="D51" s="3" t="s">
        <v>40</v>
      </c>
    </row>
    <row r="52" spans="1:4">
      <c r="A52" s="10" t="s">
        <v>20</v>
      </c>
      <c r="B52" s="10">
        <f>COUNTIF('Control de  Errores'!D12:D62986,'Reporte Errores'!A52)</f>
        <v>1</v>
      </c>
      <c r="C52" s="11">
        <f t="shared" ref="C52:C59" si="0" xml:space="preserve"> B52/B$65</f>
        <v>4.1666666666666664E-2</v>
      </c>
      <c r="D52" s="12">
        <f>C52</f>
        <v>4.1666666666666664E-2</v>
      </c>
    </row>
    <row r="53" spans="1:4">
      <c r="A53" s="10" t="s">
        <v>21</v>
      </c>
      <c r="B53" s="10">
        <f>COUNTIF('Control de  Errores'!D31:D62987,'Reporte Errores'!A53)</f>
        <v>4</v>
      </c>
      <c r="C53" s="11">
        <f t="shared" si="0"/>
        <v>0.16666666666666666</v>
      </c>
      <c r="D53" s="12">
        <f t="shared" ref="D53:D59" si="1">D52+C53</f>
        <v>0.20833333333333331</v>
      </c>
    </row>
    <row r="54" spans="1:4">
      <c r="A54" s="10" t="s">
        <v>22</v>
      </c>
      <c r="B54" s="10">
        <f>COUNTIF('Control de  Errores'!D32:D62988,'Reporte Errores'!A54)</f>
        <v>0</v>
      </c>
      <c r="C54" s="11">
        <f t="shared" si="0"/>
        <v>0</v>
      </c>
      <c r="D54" s="12">
        <f t="shared" si="1"/>
        <v>0.20833333333333331</v>
      </c>
    </row>
    <row r="55" spans="1:4">
      <c r="A55" s="10" t="s">
        <v>23</v>
      </c>
      <c r="B55" s="10">
        <f>COUNTIF('Control de  Errores'!D33:D62989,'Reporte Errores'!A55)</f>
        <v>0</v>
      </c>
      <c r="C55" s="11">
        <f t="shared" si="0"/>
        <v>0</v>
      </c>
      <c r="D55" s="12">
        <f t="shared" si="1"/>
        <v>0.20833333333333331</v>
      </c>
    </row>
    <row r="56" spans="1:4">
      <c r="A56" s="10" t="s">
        <v>24</v>
      </c>
      <c r="B56" s="10">
        <f>COUNTIF('Control de  Errores'!D33:D62990,'Reporte Errores'!A56)</f>
        <v>0</v>
      </c>
      <c r="C56" s="11">
        <f t="shared" si="0"/>
        <v>0</v>
      </c>
      <c r="D56" s="12">
        <f t="shared" si="1"/>
        <v>0.20833333333333331</v>
      </c>
    </row>
    <row r="57" spans="1:4">
      <c r="A57" s="10" t="s">
        <v>26</v>
      </c>
      <c r="B57" s="10">
        <f>COUNTIF('Control de  Errores'!D33:D62991,'Reporte Errores'!A57)</f>
        <v>0</v>
      </c>
      <c r="C57" s="11">
        <f t="shared" si="0"/>
        <v>0</v>
      </c>
      <c r="D57" s="12">
        <f t="shared" si="1"/>
        <v>0.20833333333333331</v>
      </c>
    </row>
    <row r="58" spans="1:4">
      <c r="A58" s="10" t="s">
        <v>25</v>
      </c>
      <c r="B58" s="10">
        <f>COUNTIF('Control de  Errores'!D33:D62992,'Reporte Errores'!A58)</f>
        <v>0</v>
      </c>
      <c r="C58" s="11">
        <f t="shared" si="0"/>
        <v>0</v>
      </c>
      <c r="D58" s="12">
        <f t="shared" si="1"/>
        <v>0.20833333333333331</v>
      </c>
    </row>
    <row r="59" spans="1:4">
      <c r="A59" s="10" t="s">
        <v>27</v>
      </c>
      <c r="B59" s="10">
        <f>COUNTIF('Control de  Errores'!D33:D62992,'Reporte Errores'!A59)</f>
        <v>0</v>
      </c>
      <c r="C59" s="11">
        <f t="shared" si="0"/>
        <v>0</v>
      </c>
      <c r="D59" s="12">
        <f t="shared" si="1"/>
        <v>0.20833333333333331</v>
      </c>
    </row>
    <row r="60" spans="1:4">
      <c r="A60" s="10" t="s">
        <v>41</v>
      </c>
      <c r="B60" s="14">
        <f>1-((COUNTA('Control de  Errores'!K12:K54)-COUNTA('Control de  Errores'!L12:L54))/B65)</f>
        <v>1.0416666666666667</v>
      </c>
      <c r="C60" s="10"/>
    </row>
    <row r="61" spans="1:4">
      <c r="A61" s="10" t="s">
        <v>42</v>
      </c>
      <c r="B61" s="38">
        <f>B67/B68</f>
        <v>-20</v>
      </c>
      <c r="C61" s="10"/>
    </row>
    <row r="62" spans="1:4">
      <c r="A62" s="10" t="s">
        <v>43</v>
      </c>
      <c r="B62" s="10">
        <f ca="1">SUM('Control de  Errores'!Q12:Q62996)/'Reporte Errores'!B65</f>
        <v>2.5</v>
      </c>
      <c r="C62" s="10"/>
    </row>
    <row r="63" spans="1:4">
      <c r="A63" s="10" t="s">
        <v>44</v>
      </c>
      <c r="B63" s="10">
        <f ca="1">SUMIF('Control de  Errores'!L12:L63003,"",'Control de  Errores'!Q12:Q63003)/B69</f>
        <v>0</v>
      </c>
      <c r="C63" s="10"/>
      <c r="D63" s="2"/>
    </row>
    <row r="64" spans="1:4">
      <c r="A64" s="10" t="s">
        <v>45</v>
      </c>
      <c r="B64" s="10">
        <f ca="1">MAX('Control de  Errores'!Q12:Q62993)</f>
        <v>3</v>
      </c>
      <c r="C64" s="10"/>
    </row>
    <row r="65" spans="1:3">
      <c r="A65" s="10" t="s">
        <v>46</v>
      </c>
      <c r="B65" s="15">
        <f>COUNTA('Control de  Errores'!B12:B61218)</f>
        <v>24</v>
      </c>
      <c r="C65" s="11">
        <f>B65/$B$65</f>
        <v>1</v>
      </c>
    </row>
    <row r="66" spans="1:3">
      <c r="A66" s="10" t="s">
        <v>47</v>
      </c>
      <c r="B66" s="15">
        <f>B65-COUNTIF('Control de  Errores'!L12:L65574, "Cancelado")</f>
        <v>24</v>
      </c>
      <c r="C66" s="11">
        <f>B66/$B$65</f>
        <v>1</v>
      </c>
    </row>
    <row r="67" spans="1:3">
      <c r="A67" s="10" t="s">
        <v>48</v>
      </c>
      <c r="B67" s="10">
        <f>COUNTA('Control de  Errores'!L12:L63002)</f>
        <v>20</v>
      </c>
      <c r="C67" s="11">
        <f>B67/$B$65</f>
        <v>0.83333333333333337</v>
      </c>
    </row>
    <row r="68" spans="1:3" ht="15.75" customHeight="1">
      <c r="A68" s="10" t="s">
        <v>49</v>
      </c>
      <c r="B68" s="16">
        <f>COUNTA('Control de  Errores'!K12:K63179)-B67</f>
        <v>-1</v>
      </c>
      <c r="C68" s="11">
        <f>B68/$B$65</f>
        <v>-4.1666666666666664E-2</v>
      </c>
    </row>
    <row r="69" spans="1:3">
      <c r="A69" s="10" t="s">
        <v>50</v>
      </c>
      <c r="B69" s="15">
        <f>B66-B68-B67</f>
        <v>5</v>
      </c>
      <c r="C69" s="11"/>
    </row>
  </sheetData>
  <phoneticPr fontId="0" type="noConversion"/>
  <pageMargins left="0.75" right="0.75" top="1" bottom="1" header="0.5" footer="0.5"/>
  <headerFooter alignWithMargins="0"/>
  <drawing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2"/>
  <dimension ref="A3:N12"/>
  <sheetViews>
    <sheetView workbookViewId="0">
      <selection activeCell="C17" sqref="C17"/>
    </sheetView>
  </sheetViews>
  <sheetFormatPr baseColWidth="10" defaultColWidth="9.28515625" defaultRowHeight="15"/>
  <cols>
    <col min="1" max="2" width="9.28515625" customWidth="1"/>
    <col min="3" max="3" width="133.7109375" style="18" customWidth="1"/>
  </cols>
  <sheetData>
    <row r="3" spans="1:14" ht="15.75">
      <c r="A3" s="62" t="s">
        <v>64</v>
      </c>
      <c r="B3" s="62" t="s">
        <v>6</v>
      </c>
      <c r="C3" s="63" t="s">
        <v>63</v>
      </c>
    </row>
    <row r="4" spans="1:14" ht="15.75">
      <c r="D4" s="17"/>
      <c r="E4" s="17"/>
      <c r="F4" s="17"/>
      <c r="G4" s="17"/>
      <c r="H4" s="17"/>
      <c r="I4" s="17"/>
      <c r="J4" s="17"/>
      <c r="K4" s="17"/>
      <c r="L4" s="17"/>
      <c r="M4" s="17"/>
      <c r="N4" s="17"/>
    </row>
    <row r="5" spans="1:14" ht="15.75">
      <c r="D5" s="17"/>
      <c r="E5" s="17"/>
      <c r="F5" s="17"/>
      <c r="G5" s="17"/>
      <c r="H5" s="17"/>
      <c r="I5" s="17"/>
      <c r="J5" s="17"/>
      <c r="K5" s="17"/>
      <c r="L5" s="17"/>
      <c r="M5" s="17"/>
      <c r="N5" s="17"/>
    </row>
    <row r="6" spans="1:14" ht="15.75">
      <c r="D6" s="17"/>
      <c r="E6" s="17"/>
      <c r="F6" s="17"/>
      <c r="G6" s="17"/>
      <c r="H6" s="17"/>
      <c r="I6" s="17"/>
      <c r="J6" s="17"/>
      <c r="K6" s="17"/>
      <c r="L6" s="17"/>
      <c r="M6" s="17"/>
      <c r="N6" s="17"/>
    </row>
    <row r="7" spans="1:14" ht="15.75">
      <c r="D7" s="17"/>
      <c r="E7" s="17"/>
      <c r="F7" s="17"/>
      <c r="G7" s="17"/>
      <c r="H7" s="17"/>
      <c r="I7" s="17"/>
      <c r="J7" s="17"/>
      <c r="K7" s="17"/>
      <c r="L7" s="17"/>
      <c r="M7" s="17"/>
      <c r="N7" s="17"/>
    </row>
    <row r="12" spans="1:14" ht="15.75">
      <c r="D12" s="17"/>
      <c r="E12" s="17"/>
      <c r="F12" s="17"/>
      <c r="G12" s="17"/>
      <c r="H12" s="17"/>
      <c r="I12" s="17"/>
      <c r="J12" s="17"/>
      <c r="K12" s="17"/>
      <c r="L12" s="17"/>
      <c r="M12" s="17"/>
      <c r="N12" s="17"/>
    </row>
  </sheetData>
  <phoneticPr fontId="0" type="noConversion"/>
  <pageMargins left="0.75" right="0.75" top="1" bottom="1" header="0.5" footer="0.5"/>
  <pageSetup orientation="portrait" r:id="rId1"/>
  <headerFooter alignWithMargin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dimension ref="A1:N55"/>
  <sheetViews>
    <sheetView workbookViewId="0">
      <selection activeCell="N25" sqref="N25"/>
    </sheetView>
  </sheetViews>
  <sheetFormatPr baseColWidth="10" defaultColWidth="9.28515625" defaultRowHeight="12.75"/>
  <cols>
    <col min="1" max="1" width="11.7109375" customWidth="1"/>
    <col min="2" max="2" width="17.28515625" customWidth="1"/>
    <col min="3" max="3" width="30.28515625" customWidth="1"/>
    <col min="4" max="4" width="12.28515625" customWidth="1"/>
    <col min="5" max="5" width="13" customWidth="1"/>
  </cols>
  <sheetData>
    <row r="1" spans="1:14">
      <c r="A1" t="s">
        <v>51</v>
      </c>
      <c r="B1" t="s">
        <v>52</v>
      </c>
      <c r="D1" t="s">
        <v>53</v>
      </c>
      <c r="E1" t="s">
        <v>54</v>
      </c>
    </row>
    <row r="2" spans="1:14" ht="25.5">
      <c r="A2" s="19">
        <v>1</v>
      </c>
      <c r="B2" t="s">
        <v>20</v>
      </c>
      <c r="C2" s="1" t="s">
        <v>61</v>
      </c>
      <c r="D2" s="19">
        <v>1</v>
      </c>
      <c r="E2" t="s">
        <v>1</v>
      </c>
      <c r="M2" s="106" t="s">
        <v>101</v>
      </c>
      <c r="N2">
        <v>1</v>
      </c>
    </row>
    <row r="3" spans="1:14" ht="39" customHeight="1">
      <c r="A3" s="19">
        <v>2</v>
      </c>
      <c r="B3" t="s">
        <v>21</v>
      </c>
      <c r="C3" s="1" t="s">
        <v>56</v>
      </c>
      <c r="D3" s="19">
        <v>2</v>
      </c>
      <c r="E3" t="s">
        <v>2</v>
      </c>
      <c r="M3" s="106" t="s">
        <v>102</v>
      </c>
      <c r="N3">
        <v>2</v>
      </c>
    </row>
    <row r="4" spans="1:14">
      <c r="A4" s="19">
        <v>3</v>
      </c>
      <c r="B4" t="s">
        <v>22</v>
      </c>
      <c r="C4" s="1" t="s">
        <v>57</v>
      </c>
      <c r="D4" s="19">
        <v>3</v>
      </c>
      <c r="E4" t="s">
        <v>74</v>
      </c>
      <c r="M4" s="106" t="s">
        <v>103</v>
      </c>
      <c r="N4">
        <v>3</v>
      </c>
    </row>
    <row r="5" spans="1:14">
      <c r="A5" s="19">
        <v>4</v>
      </c>
      <c r="B5" t="s">
        <v>23</v>
      </c>
      <c r="C5" s="1"/>
      <c r="D5" s="19"/>
      <c r="M5" s="106" t="s">
        <v>104</v>
      </c>
      <c r="N5">
        <v>4</v>
      </c>
    </row>
    <row r="6" spans="1:14">
      <c r="A6" s="19">
        <v>5</v>
      </c>
      <c r="B6" t="s">
        <v>24</v>
      </c>
      <c r="C6" s="1"/>
      <c r="D6" s="19"/>
      <c r="M6" s="106" t="s">
        <v>105</v>
      </c>
      <c r="N6">
        <v>5</v>
      </c>
    </row>
    <row r="7" spans="1:14" ht="25.5">
      <c r="A7" s="19">
        <v>6</v>
      </c>
      <c r="B7" t="s">
        <v>25</v>
      </c>
      <c r="C7" s="1" t="s">
        <v>58</v>
      </c>
      <c r="D7" s="19"/>
      <c r="M7" s="106" t="s">
        <v>106</v>
      </c>
      <c r="N7">
        <v>6</v>
      </c>
    </row>
    <row r="8" spans="1:14" ht="25.5">
      <c r="A8" s="19">
        <v>7</v>
      </c>
      <c r="B8" t="s">
        <v>26</v>
      </c>
      <c r="C8" s="1" t="s">
        <v>60</v>
      </c>
      <c r="D8" s="19"/>
      <c r="M8" s="106" t="s">
        <v>107</v>
      </c>
      <c r="N8">
        <v>7</v>
      </c>
    </row>
    <row r="9" spans="1:14" ht="38.25">
      <c r="A9" s="19">
        <v>8</v>
      </c>
      <c r="B9" t="s">
        <v>27</v>
      </c>
      <c r="C9" s="1" t="s">
        <v>59</v>
      </c>
      <c r="D9" s="19"/>
      <c r="M9" s="106" t="s">
        <v>108</v>
      </c>
      <c r="N9">
        <v>8</v>
      </c>
    </row>
    <row r="10" spans="1:14">
      <c r="M10" s="106" t="s">
        <v>109</v>
      </c>
      <c r="N10">
        <v>9</v>
      </c>
    </row>
    <row r="11" spans="1:14">
      <c r="M11" s="106" t="s">
        <v>110</v>
      </c>
      <c r="N11">
        <v>10</v>
      </c>
    </row>
    <row r="12" spans="1:14">
      <c r="M12" s="106" t="s">
        <v>111</v>
      </c>
      <c r="N12">
        <v>11</v>
      </c>
    </row>
    <row r="13" spans="1:14">
      <c r="M13" s="106" t="s">
        <v>112</v>
      </c>
      <c r="N13">
        <v>12</v>
      </c>
    </row>
    <row r="14" spans="1:14">
      <c r="M14" s="106" t="s">
        <v>113</v>
      </c>
      <c r="N14">
        <v>13</v>
      </c>
    </row>
    <row r="15" spans="1:14">
      <c r="M15" s="106" t="s">
        <v>114</v>
      </c>
      <c r="N15">
        <v>14</v>
      </c>
    </row>
    <row r="16" spans="1:14">
      <c r="M16" s="106" t="s">
        <v>115</v>
      </c>
      <c r="N16">
        <v>15</v>
      </c>
    </row>
    <row r="17" spans="2:14">
      <c r="M17" s="106" t="s">
        <v>116</v>
      </c>
      <c r="N17">
        <v>16</v>
      </c>
    </row>
    <row r="18" spans="2:14">
      <c r="M18" s="106" t="s">
        <v>117</v>
      </c>
      <c r="N18">
        <v>17</v>
      </c>
    </row>
    <row r="19" spans="2:14">
      <c r="M19" s="106" t="s">
        <v>118</v>
      </c>
      <c r="N19">
        <v>18</v>
      </c>
    </row>
    <row r="20" spans="2:14">
      <c r="M20" s="106" t="s">
        <v>119</v>
      </c>
      <c r="N20">
        <v>19</v>
      </c>
    </row>
    <row r="21" spans="2:14">
      <c r="M21" s="106" t="s">
        <v>120</v>
      </c>
      <c r="N21">
        <v>20</v>
      </c>
    </row>
    <row r="22" spans="2:14">
      <c r="M22" s="106" t="s">
        <v>121</v>
      </c>
      <c r="N22">
        <v>21</v>
      </c>
    </row>
    <row r="23" spans="2:14">
      <c r="M23" s="106" t="s">
        <v>122</v>
      </c>
      <c r="N23">
        <v>22</v>
      </c>
    </row>
    <row r="24" spans="2:14">
      <c r="B24" t="s">
        <v>65</v>
      </c>
      <c r="C24" t="s">
        <v>66</v>
      </c>
      <c r="M24" s="106" t="s">
        <v>123</v>
      </c>
      <c r="N24">
        <v>23</v>
      </c>
    </row>
    <row r="25" spans="2:14">
      <c r="B25" t="s">
        <v>67</v>
      </c>
      <c r="C25" t="s">
        <v>71</v>
      </c>
      <c r="M25" s="106" t="s">
        <v>172</v>
      </c>
    </row>
    <row r="26" spans="2:14">
      <c r="B26" t="s">
        <v>68</v>
      </c>
      <c r="C26" t="s">
        <v>70</v>
      </c>
      <c r="M26" s="106" t="s">
        <v>173</v>
      </c>
    </row>
    <row r="27" spans="2:14">
      <c r="B27" t="s">
        <v>69</v>
      </c>
      <c r="C27" t="s">
        <v>72</v>
      </c>
    </row>
    <row r="40" spans="2:2">
      <c r="B40" s="106" t="s">
        <v>85</v>
      </c>
    </row>
    <row r="41" spans="2:2">
      <c r="B41" s="106" t="s">
        <v>86</v>
      </c>
    </row>
    <row r="42" spans="2:2">
      <c r="B42" s="106" t="s">
        <v>87</v>
      </c>
    </row>
    <row r="43" spans="2:2">
      <c r="B43" s="106" t="s">
        <v>88</v>
      </c>
    </row>
    <row r="44" spans="2:2">
      <c r="B44" s="106" t="s">
        <v>89</v>
      </c>
    </row>
    <row r="45" spans="2:2">
      <c r="B45" s="106" t="s">
        <v>90</v>
      </c>
    </row>
    <row r="46" spans="2:2">
      <c r="B46" s="106" t="s">
        <v>91</v>
      </c>
    </row>
    <row r="47" spans="2:2">
      <c r="B47" s="106" t="s">
        <v>92</v>
      </c>
    </row>
    <row r="48" spans="2:2">
      <c r="B48" s="106" t="s">
        <v>93</v>
      </c>
    </row>
    <row r="49" spans="2:2">
      <c r="B49" s="106" t="s">
        <v>94</v>
      </c>
    </row>
    <row r="50" spans="2:2">
      <c r="B50" s="106" t="s">
        <v>95</v>
      </c>
    </row>
    <row r="51" spans="2:2">
      <c r="B51" s="106" t="s">
        <v>96</v>
      </c>
    </row>
    <row r="52" spans="2:2">
      <c r="B52" s="106" t="s">
        <v>97</v>
      </c>
    </row>
    <row r="53" spans="2:2">
      <c r="B53" s="106" t="s">
        <v>98</v>
      </c>
    </row>
    <row r="54" spans="2:2">
      <c r="B54" s="106" t="s">
        <v>99</v>
      </c>
    </row>
    <row r="55" spans="2:2">
      <c r="B55" s="106" t="s">
        <v>100</v>
      </c>
    </row>
  </sheetData>
  <phoneticPr fontId="0" type="noConversion"/>
  <pageMargins left="0.75" right="0.75" top="1" bottom="1" header="0.5" footer="0.5"/>
  <headerFooter alignWithMargins="0"/>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D9BB3DA1F9C2894EADE5205ABA8FF4E4" ma:contentTypeVersion="0" ma:contentTypeDescription="Crear nuevo documento." ma:contentTypeScope="" ma:versionID="22a18bbb526be0372cc71e67dc8e7f4a">
  <xsd:schema xmlns:xsd="http://www.w3.org/2001/XMLSchema" xmlns:xs="http://www.w3.org/2001/XMLSchema" xmlns:p="http://schemas.microsoft.com/office/2006/metadata/properties" xmlns:ns2="07f807b7-c375-4529-bc03-4b4431664ebe" targetNamespace="http://schemas.microsoft.com/office/2006/metadata/properties" ma:root="true" ma:fieldsID="4937a91e880ee312fc5c727eb7abe4fd" ns2:_="">
    <xsd:import namespace="07f807b7-c375-4529-bc03-4b4431664ebe"/>
    <xsd:element name="properties">
      <xsd:complexType>
        <xsd:sequence>
          <xsd:element name="documentManagement">
            <xsd:complexType>
              <xsd:all>
                <xsd:element ref="ns2:_dlc_DocId" minOccurs="0"/>
                <xsd:element ref="ns2:_dlc_DocIdUrl" minOccurs="0"/>
                <xsd:element ref="ns2:_dlc_DocIdPersistId"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7f807b7-c375-4529-bc03-4b4431664ebe" elementFormDefault="qualified">
    <xsd:import namespace="http://schemas.microsoft.com/office/2006/documentManagement/types"/>
    <xsd:import namespace="http://schemas.microsoft.com/office/infopath/2007/PartnerControls"/>
    <xsd:element name="_dlc_DocId" ma:index="8" nillable="true" ma:displayName="Valor de Id. de documento" ma:description="El valor del identificador de documento asignado a este elemento." ma:internalName="_dlc_DocId" ma:readOnly="true">
      <xsd:simpleType>
        <xsd:restriction base="dms:Text"/>
      </xsd:simpleType>
    </xsd:element>
    <xsd:element name="_dlc_DocIdUrl" ma:index="9" nillable="true" ma:displayName="Id. de documento" ma:description="Vínculo permanente a este documento." ma:hidden="true" ma:internalName="_dlc_DocIdUrl" ma:readOnly="true">
      <xsd:complexType>
        <xsd:complexContent>
          <xsd:extension base="dms:URL">
            <xsd:sequence>
              <xsd:element name="Url" type="dms:ValidUrl" minOccurs="0" nillable="true"/>
              <xsd:element name="Description" type="xsd:string" nillable="true"/>
            </xsd:sequence>
          </xsd:extension>
        </xsd:complexContent>
      </xsd:complexType>
    </xsd:element>
    <xsd:element name="_dlc_DocIdPersistId" ma:index="10" nillable="true" ma:displayName="Identificador persistente" ma:description="Mantener el identificador al agregar." ma:hidden="true" ma:internalName="_dlc_DocIdPersistId" ma:readOnly="true">
      <xsd:simpleType>
        <xsd:restriction base="dms:Boolea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4.xml><?xml version="1.0" encoding="utf-8"?>
<?mso-contentType ?>
<spe:Receivers xmlns:spe="http://schemas.microsoft.com/sharepoint/events">
  <Receiver>
    <Name>Document ID Generator</Name>
    <Synchronization>Synchronous</Synchronization>
    <Type>10001</Type>
    <SequenceNumber>1000</SequenceNumber>
    <Url/>
    <Assembly>Microsoft.Office.DocumentManagement, Version=15.0.0.0, Culture=neutral, PublicKeyToken=71e9bce111e9429c</Assembly>
    <Class>Microsoft.Office.DocumentManagement.Internal.DocIdHandler</Class>
    <Data/>
    <Filter/>
  </Receiver>
  <Receiver>
    <Name>Document ID Generator</Name>
    <Synchronization>Synchronous</Synchronization>
    <Type>10002</Type>
    <SequenceNumber>1001</SequenceNumber>
    <Url/>
    <Assembly>Microsoft.Office.DocumentManagement, Version=15.0.0.0, Culture=neutral, PublicKeyToken=71e9bce111e9429c</Assembly>
    <Class>Microsoft.Office.DocumentManagement.Internal.DocIdHandler</Class>
    <Data/>
    <Filter/>
  </Receiver>
  <Receiver>
    <Name>Document ID Generator</Name>
    <Synchronization>Synchronous</Synchronization>
    <Type>10004</Type>
    <SequenceNumber>1002</SequenceNumber>
    <Url/>
    <Assembly>Microsoft.Office.DocumentManagement, Version=15.0.0.0, Culture=neutral, PublicKeyToken=71e9bce111e9429c</Assembly>
    <Class>Microsoft.Office.DocumentManagement.Internal.DocIdHandler</Class>
    <Data/>
    <Filter/>
  </Receiver>
  <Receiver>
    <Name>Document ID Generator</Name>
    <Synchronization>Synchronous</Synchronization>
    <Type>10006</Type>
    <SequenceNumber>1003</SequenceNumber>
    <Url/>
    <Assembly>Microsoft.Office.DocumentManagement, Version=15.0.0.0, Culture=neutral, PublicKeyToken=71e9bce111e9429c</Assembly>
    <Class>Microsoft.Office.DocumentManagement.Internal.DocIdHandler</Class>
    <Data/>
    <Filter/>
  </Receiver>
</spe:Receivers>
</file>

<file path=customXml/itemProps1.xml><?xml version="1.0" encoding="utf-8"?>
<ds:datastoreItem xmlns:ds="http://schemas.openxmlformats.org/officeDocument/2006/customXml" ds:itemID="{C19D6135-92C8-4D99-B37B-EC7846C968A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7f807b7-c375-4529-bc03-4b4431664eb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F989D622-6FDE-4D6A-B087-96305A982FA6}">
  <ds:schemaRefs>
    <ds:schemaRef ds:uri="http://schemas.microsoft.com/sharepoint/v3/contenttype/forms"/>
  </ds:schemaRefs>
</ds:datastoreItem>
</file>

<file path=customXml/itemProps3.xml><?xml version="1.0" encoding="utf-8"?>
<ds:datastoreItem xmlns:ds="http://schemas.openxmlformats.org/officeDocument/2006/customXml" ds:itemID="{E02D5E1C-B927-4922-807E-48A1434EDFE5}">
  <ds:schemaRefs>
    <ds:schemaRef ds:uri="http://www.w3.org/XML/1998/namespace"/>
    <ds:schemaRef ds:uri="http://purl.org/dc/terms/"/>
    <ds:schemaRef ds:uri="http://purl.org/dc/dcmitype/"/>
    <ds:schemaRef ds:uri="http://schemas.microsoft.com/office/2006/documentManagement/types"/>
    <ds:schemaRef ds:uri="07f807b7-c375-4529-bc03-4b4431664ebe"/>
    <ds:schemaRef ds:uri="http://schemas.microsoft.com/office/infopath/2007/PartnerControls"/>
    <ds:schemaRef ds:uri="http://schemas.openxmlformats.org/package/2006/metadata/core-properties"/>
    <ds:schemaRef ds:uri="http://schemas.microsoft.com/office/2006/metadata/properties"/>
    <ds:schemaRef ds:uri="http://purl.org/dc/elements/1.1/"/>
  </ds:schemaRefs>
</ds:datastoreItem>
</file>

<file path=customXml/itemProps4.xml><?xml version="1.0" encoding="utf-8"?>
<ds:datastoreItem xmlns:ds="http://schemas.openxmlformats.org/officeDocument/2006/customXml" ds:itemID="{BD34FB9D-696D-40A0-9EE9-8A599FF021BE}">
  <ds:schemaRefs>
    <ds:schemaRef ds:uri="http://schemas.microsoft.com/sharepoint/event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5</vt:i4>
      </vt:variant>
      <vt:variant>
        <vt:lpstr>Rangos con nombre</vt:lpstr>
      </vt:variant>
      <vt:variant>
        <vt:i4>2</vt:i4>
      </vt:variant>
    </vt:vector>
  </HeadingPairs>
  <TitlesOfParts>
    <vt:vector size="7" baseType="lpstr">
      <vt:lpstr>Control de  Errores</vt:lpstr>
      <vt:lpstr>Evidencias</vt:lpstr>
      <vt:lpstr>Reporte Errores</vt:lpstr>
      <vt:lpstr>Cometarios</vt:lpstr>
      <vt:lpstr>Tipo Error</vt:lpstr>
      <vt:lpstr>TipoError</vt:lpstr>
      <vt:lpstr>TipoRevision</vt:lpstr>
    </vt:vector>
  </TitlesOfParts>
  <Manager>ING. OSCAR ALBERTO CARRILLO PLATA</Manager>
  <Company>CONSAR</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038_RD</dc:title>
  <dc:subject>artefacto de registro de defectos</dc:subject>
  <dc:creator>ING. OSCAR ALBERTO CARRILLO PLATA</dc:creator>
  <dc:description>Control de defectos presentados en la vida del proyecto</dc:description>
  <cp:lastModifiedBy>jose.hernandez@enginecore.com.mx</cp:lastModifiedBy>
  <cp:lastPrinted>2012-07-27T18:09:20Z</cp:lastPrinted>
  <dcterms:created xsi:type="dcterms:W3CDTF">1999-10-22T05:54:42Z</dcterms:created>
  <dcterms:modified xsi:type="dcterms:W3CDTF">2022-03-18T01:38:43Z</dcterms:modified>
  <cp:category>REGISTRO DE DEFECTOS</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_dlc_DocIdItemGuid">
    <vt:lpwstr>16c60ab1-66fa-4707-be11-cc474abc4f5c</vt:lpwstr>
  </property>
  <property fmtid="{D5CDD505-2E9C-101B-9397-08002B2CF9AE}" pid="3" name="ContentTypeId">
    <vt:lpwstr>0x010100D9BB3DA1F9C2894EADE5205ABA8FF4E4</vt:lpwstr>
  </property>
</Properties>
</file>